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P:\GRADSKO_VIJECE\VIJEĆE 2022\14. SJEDNICA - 22.12.2022\1. TOČKA - III. ID PRORAČUN 2022\"/>
    </mc:Choice>
  </mc:AlternateContent>
  <xr:revisionPtr revIDLastSave="0" documentId="13_ncr:1_{74C67C93-CA2B-4864-8BE4-B3F250CE7C28}" xr6:coauthVersionLast="47" xr6:coauthVersionMax="47" xr10:uidLastSave="{00000000-0000-0000-0000-000000000000}"/>
  <bookViews>
    <workbookView xWindow="285" yWindow="165" windowWidth="28515" windowHeight="154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6" i="1" l="1"/>
  <c r="F291" i="1"/>
  <c r="F303" i="1"/>
  <c r="F292" i="1"/>
  <c r="E303" i="1"/>
  <c r="E296" i="1"/>
  <c r="E292" i="1"/>
  <c r="F95" i="1"/>
  <c r="E242" i="1"/>
  <c r="E84" i="1"/>
  <c r="E74" i="1"/>
  <c r="E70" i="1"/>
  <c r="E66" i="1"/>
  <c r="E45" i="1"/>
  <c r="F294" i="1"/>
  <c r="E294" i="1"/>
  <c r="F293" i="1"/>
  <c r="E293" i="1"/>
  <c r="E291" i="1"/>
  <c r="F242" i="1"/>
  <c r="F88" i="1"/>
  <c r="F114" i="1"/>
  <c r="F118" i="1"/>
  <c r="F126" i="1"/>
  <c r="E126" i="1"/>
  <c r="F130" i="1"/>
  <c r="F230" i="1"/>
  <c r="E230" i="1"/>
  <c r="F110" i="1"/>
  <c r="E110" i="1"/>
  <c r="F166" i="1"/>
  <c r="F74" i="1"/>
  <c r="F57" i="1"/>
  <c r="F187" i="1"/>
  <c r="F66" i="1"/>
  <c r="F78" i="1" s="1"/>
  <c r="F107" i="1"/>
  <c r="F122" i="1"/>
  <c r="E122" i="1"/>
  <c r="F70" i="1"/>
  <c r="F178" i="1"/>
  <c r="F45" i="1"/>
  <c r="F170" i="1"/>
  <c r="E170" i="1"/>
  <c r="F174" i="1"/>
  <c r="F144" i="1"/>
  <c r="F141" i="1"/>
  <c r="F102" i="1"/>
  <c r="F99" i="1"/>
  <c r="F92" i="1"/>
  <c r="F153" i="1"/>
  <c r="F84" i="1"/>
  <c r="F250" i="1"/>
  <c r="F246" i="1"/>
  <c r="F238" i="1"/>
  <c r="F234" i="1"/>
  <c r="F226" i="1"/>
  <c r="F222" i="1"/>
  <c r="F218" i="1"/>
  <c r="F215" i="1"/>
  <c r="F211" i="1"/>
  <c r="F208" i="1"/>
  <c r="F203" i="1"/>
  <c r="F199" i="1"/>
  <c r="F253" i="1" l="1"/>
  <c r="E289" i="1"/>
  <c r="E141" i="1"/>
  <c r="E250" i="1"/>
  <c r="E246" i="1"/>
  <c r="E238" i="1"/>
  <c r="E234" i="1"/>
  <c r="E226" i="1"/>
  <c r="E222" i="1"/>
  <c r="E218" i="1"/>
  <c r="E215" i="1"/>
  <c r="E208" i="1"/>
  <c r="E203" i="1"/>
  <c r="E199" i="1"/>
  <c r="E187" i="1"/>
  <c r="E178" i="1"/>
  <c r="E130" i="1"/>
  <c r="E118" i="1"/>
  <c r="E114" i="1"/>
  <c r="E107" i="1"/>
  <c r="E102" i="1"/>
  <c r="E99" i="1"/>
  <c r="E95" i="1"/>
  <c r="E92" i="1"/>
  <c r="E78" i="1"/>
  <c r="F289" i="1"/>
  <c r="F300" i="1"/>
  <c r="F299" i="1"/>
  <c r="F298" i="1"/>
  <c r="F297" i="1"/>
  <c r="F295" i="1"/>
  <c r="F290" i="1"/>
  <c r="F49" i="1"/>
  <c r="F266" i="1" s="1"/>
  <c r="F60" i="1"/>
  <c r="F269" i="1" s="1"/>
  <c r="F193" i="1"/>
  <c r="F278" i="1" s="1"/>
  <c r="F158" i="1"/>
  <c r="F274" i="1" s="1"/>
  <c r="F301" i="1"/>
  <c r="F302" i="1"/>
  <c r="F304" i="1"/>
  <c r="E290" i="1"/>
  <c r="E295" i="1"/>
  <c r="E297" i="1"/>
  <c r="E298" i="1"/>
  <c r="E299" i="1"/>
  <c r="E300" i="1"/>
  <c r="E301" i="1"/>
  <c r="E302" i="1"/>
  <c r="E304" i="1"/>
  <c r="E211" i="1"/>
  <c r="E193" i="1"/>
  <c r="E278" i="1" s="1"/>
  <c r="E166" i="1"/>
  <c r="E174" i="1"/>
  <c r="E153" i="1"/>
  <c r="E144" i="1"/>
  <c r="E57" i="1"/>
  <c r="E49" i="1"/>
  <c r="E266" i="1" s="1"/>
  <c r="E158" i="1"/>
  <c r="E274" i="1" s="1"/>
  <c r="E60" i="1"/>
  <c r="E269" i="1" s="1"/>
  <c r="E253" i="1" l="1"/>
  <c r="F147" i="1"/>
  <c r="F273" i="1" s="1"/>
  <c r="E305" i="1"/>
  <c r="F279" i="1"/>
  <c r="E182" i="1"/>
  <c r="E277" i="1" s="1"/>
  <c r="E134" i="1"/>
  <c r="E272" i="1" s="1"/>
  <c r="E147" i="1"/>
  <c r="E273" i="1" s="1"/>
  <c r="E279" i="1"/>
  <c r="F305" i="1"/>
  <c r="F271" i="1"/>
  <c r="E271" i="1"/>
  <c r="F182" i="1"/>
  <c r="F277" i="1" s="1"/>
  <c r="F134" i="1"/>
  <c r="F272" i="1" s="1"/>
  <c r="E280" i="1" l="1"/>
  <c r="F280" i="1"/>
</calcChain>
</file>

<file path=xl/sharedStrings.xml><?xml version="1.0" encoding="utf-8"?>
<sst xmlns="http://schemas.openxmlformats.org/spreadsheetml/2006/main" count="335" uniqueCount="152">
  <si>
    <t>OPĆENITO</t>
  </si>
  <si>
    <t>3.   Građevine komunalne infrastrukture  koje će se graditi izvan građevinskog područja</t>
  </si>
  <si>
    <t>4.   Postojeće građevine komunalne infrastrukture  koje će se rekonstruirati i način rekonstrukcije</t>
  </si>
  <si>
    <t>5.   Građevine komunalne infrastrukture  koje će se uklanjati</t>
  </si>
  <si>
    <t>1.</t>
  </si>
  <si>
    <t>A)</t>
  </si>
  <si>
    <t>NERAZVRSTANE CESTE</t>
  </si>
  <si>
    <t>planirano</t>
  </si>
  <si>
    <t>2.</t>
  </si>
  <si>
    <t>ukupno kn:</t>
  </si>
  <si>
    <t>Komunalni doprinosi</t>
  </si>
  <si>
    <t>Prihodi od prodaje financijske imovine</t>
  </si>
  <si>
    <t>3.</t>
  </si>
  <si>
    <t>Naknada za pridobivanje ener. min. sirovina, rudna renta</t>
  </si>
  <si>
    <t>UKUPNO KN:</t>
  </si>
  <si>
    <t>GRAĐEVINE KOMUNALNE INFRASTRUKTURE KOJE ĆE SE GRADITI U UREĐENIM DIJELOVIMA GRAĐEVINSKOG PODRUČJA</t>
  </si>
  <si>
    <t>4.</t>
  </si>
  <si>
    <t>5.</t>
  </si>
  <si>
    <t>Kapitalne pomoći</t>
  </si>
  <si>
    <t>JAVNE ZELENE POVRŠINE</t>
  </si>
  <si>
    <t>6.</t>
  </si>
  <si>
    <t>7.</t>
  </si>
  <si>
    <t>8.</t>
  </si>
  <si>
    <t>GRAĐEVINE I UREĐAJI JAVNE NAMJENE</t>
  </si>
  <si>
    <t>9.</t>
  </si>
  <si>
    <t>10.</t>
  </si>
  <si>
    <t>Prihodi od prodaje nefinancijske imovine</t>
  </si>
  <si>
    <t>Namjenski primici od zaduživanja</t>
  </si>
  <si>
    <t>Ostali prihodi za posebne namjene</t>
  </si>
  <si>
    <t>Šumski doprinos</t>
  </si>
  <si>
    <t>E)</t>
  </si>
  <si>
    <t>JAVNA RASVJETA</t>
  </si>
  <si>
    <t>F)</t>
  </si>
  <si>
    <t xml:space="preserve">GROBLJA </t>
  </si>
  <si>
    <t>POSTOJEĆE GRAĐEVINE KOMUNALNE INFRASTRUKTURE KOJE ĆE SE REKONSTRUIRATI I NAČIN REKONSTRUKCIJE</t>
  </si>
  <si>
    <t>Rekonstrukcija Moguševe ulice 2. faza - radovi</t>
  </si>
  <si>
    <t>Sredstva za realizaciju Programa građenja komunalne infrastrukture planiraju se iz izvora:</t>
  </si>
  <si>
    <t>REPUBLIKA HRVATSKA</t>
  </si>
  <si>
    <t>ZAGREBAČKA ŽUPANIJA</t>
  </si>
  <si>
    <t>GRAD IVANIĆ-GRAD</t>
  </si>
  <si>
    <t>GRADSKO VIJEĆE</t>
  </si>
  <si>
    <t>Građevine komunalne infrastrukture navedene odredbom članka 59. Zakona o komunalnom gospodarstvu su: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</si>
  <si>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</si>
  <si>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t>Zakonom o komunalnom gospodarstvu (članak 68, stavak 2), propisano je da se Programom građenja određuju:</t>
  </si>
  <si>
    <t>R   E   K   A   P   I   T   U   L   A   C   I   J   A</t>
  </si>
  <si>
    <t>Troškovi gradnje objekata i uređaja komunalne infrastrukture procijenjeni su temeljem važećih cijena gradnje tih i sličnih objekata u vrijeme izrade ovoga programa, te će se točan opseg i vrijednost radova utvrditi nakon ishođenja tehničke dokumentacije i provedbe postupka javne namjene.</t>
  </si>
  <si>
    <t>Točan opseg i vrijednost radova gradnje objekata i uređaja komunalne infrastrukture utvrditi će se nakon ishođenja tehničke dokumentacije i provedbe postupka javne nabave.</t>
  </si>
  <si>
    <t xml:space="preserve"> A)   nerazvrstane ceste</t>
  </si>
  <si>
    <t xml:space="preserve"> B)   javne prometne površine na kojima nije dopušten promet motornih vozila</t>
  </si>
  <si>
    <t xml:space="preserve"> C)   javna parkirališta </t>
  </si>
  <si>
    <t xml:space="preserve"> D)   javne garaže</t>
  </si>
  <si>
    <t xml:space="preserve"> E)   javne zelene površine</t>
  </si>
  <si>
    <t xml:space="preserve"> F)   građevine i uređaji javne namjene</t>
  </si>
  <si>
    <t xml:space="preserve"> G)   javna rasvjeta</t>
  </si>
  <si>
    <t xml:space="preserve"> H)   groblja i krematoriji na grobljima</t>
  </si>
  <si>
    <t xml:space="preserve"> I)   građevine namijenjene obavljanju javnog prijevoza</t>
  </si>
  <si>
    <t>G)</t>
  </si>
  <si>
    <t>H)</t>
  </si>
  <si>
    <t>A)   NERAZVRSTANE CESTE</t>
  </si>
  <si>
    <t>B)   JAVNE PROM. POV. NA KOJIMA NIJE DOPUŠTEN PROMET MOT. VOZ.</t>
  </si>
  <si>
    <t>E)   JAVNE ZELENE POVRŠINE</t>
  </si>
  <si>
    <t>F)   GRAĐEVINE I UREĐAJI JAVNE NAMJENE</t>
  </si>
  <si>
    <t>G)   JAVNA RASVJETA</t>
  </si>
  <si>
    <t xml:space="preserve">H)   GROBLJA </t>
  </si>
  <si>
    <t>2.   Građevine komunalne infrastrukture  koje će se graditi u uređenim dijelovima građ. područja</t>
  </si>
  <si>
    <t xml:space="preserve">Za investicije komunalne infrastrukture planiran je iznos po stavkama </t>
  </si>
  <si>
    <t>Opći prihodi i primici</t>
  </si>
  <si>
    <t>Višak prihoda namjenski prihodi</t>
  </si>
  <si>
    <t>Komunalni doprinos</t>
  </si>
  <si>
    <t>11.</t>
  </si>
  <si>
    <t>12.</t>
  </si>
  <si>
    <t>13.</t>
  </si>
  <si>
    <t xml:space="preserve">       G  R  A  Đ  E  V  I  N  E</t>
  </si>
  <si>
    <t>I Z V O R    F I N A N C I R A N J A</t>
  </si>
  <si>
    <t>14.</t>
  </si>
  <si>
    <t xml:space="preserve">GRAĐEVINE KOMUNALNE INFRASTRUKTURE KOJE ĆE SE GRADITI RADI UREĐENJA NEUREĐENIH DIJELOVA GRAĐEVINSKOG PODRUČJA </t>
  </si>
  <si>
    <t>Izgradnja cesta u novim stambenim zonama</t>
  </si>
  <si>
    <t>Uređenje SP Zelenjak - balon, automat za zalijevanje</t>
  </si>
  <si>
    <t xml:space="preserve">Šetnica uz Lonju od pl. mosta do kan. Žeravinec i od Savske južno </t>
  </si>
  <si>
    <t>Projektiranje i uređenje rijeke Lonje</t>
  </si>
  <si>
    <t>Izrada projektne dokumentacije za Novo groblje i uređenje zemljišta</t>
  </si>
  <si>
    <t>Komunalna naknada</t>
  </si>
  <si>
    <t>Tehničko tehnološka dokumentacija, projektna dokumentacija</t>
  </si>
  <si>
    <t>Prostorno planiranje i urbanistički planovi</t>
  </si>
  <si>
    <t>Ostali projekti</t>
  </si>
  <si>
    <t>Popravak krova na gradskoj tržnici</t>
  </si>
  <si>
    <t>Višak prihoda, namjenski prihodi</t>
  </si>
  <si>
    <t>Izgradnja Obrtničke ulice u Opatincu</t>
  </si>
  <si>
    <t>Geodetske podloge i legalizacija</t>
  </si>
  <si>
    <t>Izgradnja parkirališta u Ivanić-Gradu</t>
  </si>
  <si>
    <t>C)</t>
  </si>
  <si>
    <t>JAVNA PARKIRALIŠTA</t>
  </si>
  <si>
    <t>Otvorena tržnica u Posavskim Bregima</t>
  </si>
  <si>
    <t>Dječji vrtić Žeravinec - dogradnja</t>
  </si>
  <si>
    <t>Akcelerator za OIE</t>
  </si>
  <si>
    <t>Zgrada novog dječjeg vrtića</t>
  </si>
  <si>
    <t>Studentski dom - uređenje</t>
  </si>
  <si>
    <t>Rekonstrukcija zgrade dječjeg vrtića - jedinica Sunce, Iv. Graberje</t>
  </si>
  <si>
    <t>Vlastiti prihod dječjeg vrtića</t>
  </si>
  <si>
    <t>Vlastiti prihod POU-a</t>
  </si>
  <si>
    <t>Projekt gradnje vatrogasnog doma</t>
  </si>
  <si>
    <t>Projekt energetske učinkovitosti javne rasvjete</t>
  </si>
  <si>
    <t>Uređenje muzeja i nabave opreme</t>
  </si>
  <si>
    <t>Vlastiti izvori gradski muzej</t>
  </si>
  <si>
    <t>Projekt geotermalnog grijanja i solarne energie</t>
  </si>
  <si>
    <t>Javna rasvjeta - proširenje mreže javne rasvjete</t>
  </si>
  <si>
    <t>C)   JAVNA PARKIRALIŠTA</t>
  </si>
  <si>
    <t>15.</t>
  </si>
  <si>
    <t>16.</t>
  </si>
  <si>
    <t>D)   JAVNE GARAŽE</t>
  </si>
  <si>
    <t>I)    GRAĐEVINE NAMJENJENE OBAVLJANJU JAVNOG PRIJEVOZA</t>
  </si>
  <si>
    <t xml:space="preserve">Urbroj:    </t>
  </si>
  <si>
    <t>Rekonstrukcija Hercegovačke i ulice S. Gregorka</t>
  </si>
  <si>
    <t>izvor financiranja</t>
  </si>
  <si>
    <t>Vlastiti prihod vatrogasne postrojbe</t>
  </si>
  <si>
    <t xml:space="preserve">Izrada proj. dokum. za Dom za hrv. branitelje i obitelj </t>
  </si>
  <si>
    <t>Kapitalna pomoć</t>
  </si>
  <si>
    <t>Tekuće pomoći</t>
  </si>
  <si>
    <t>Povečanje energ. učinkovitosti - objekt Visoke škole</t>
  </si>
  <si>
    <t>Izgradnja produžetka ceste u ulici Cvjetka Krnjevića</t>
  </si>
  <si>
    <t>Izgradnja sportskog igrališta u Dubrovčaku Lijevom</t>
  </si>
  <si>
    <t>Kundekova kuća - projektna dok. obnove građevine</t>
  </si>
  <si>
    <t>Preseljenje drvene tradicijske kuće</t>
  </si>
  <si>
    <t>Uređenje zgrade Stare škole u Ivanić-Gradu</t>
  </si>
  <si>
    <t>Ostali kapitalni projekti POU - uređenje i sanacija male dvorane i atrija</t>
  </si>
  <si>
    <t xml:space="preserve">Adaptacija i uređenje velike dvorane POU- a </t>
  </si>
  <si>
    <t>Izvanredno održ. dvorane Žeravinec-izmjena parketa</t>
  </si>
  <si>
    <t>Provedba mjera zaštite zgrade stare škle u Dubrovčaku Lijevom</t>
  </si>
  <si>
    <t>novi iznos</t>
  </si>
  <si>
    <t>17.</t>
  </si>
  <si>
    <t>Vlastiti izvori gradskog muzeja</t>
  </si>
  <si>
    <t>1.   Građevine kom. infrastrukture  koje će se graditi radi uređenja neuređenih dijelova građevinskog područja</t>
  </si>
  <si>
    <t>komunalne infrastrukture                                                                                                                                 na području Grada Ivanić-Grada za 2022. godinu</t>
  </si>
  <si>
    <t>Građevine komunalne infrastrukture koje će se graditi u uređenim dijelovima građevinskog područja</t>
  </si>
  <si>
    <t>Građevine komunalne infrastrukture koje će se graditi radi uređenja  neuređenih dijelova građevinskog područja</t>
  </si>
  <si>
    <t>Postojeće građevine komunalne infrastrukture koje će se rekonstruirati i način rekonstrukcije</t>
  </si>
  <si>
    <t xml:space="preserve">Izgradnja školske dvorane u Ivaničkom Graberju </t>
  </si>
  <si>
    <t>Vodovodi, plinovodi i kanaliz. na području Ivanić-Grada</t>
  </si>
  <si>
    <t>Nabava sanitarnih kontejnera na Zelenjaku</t>
  </si>
  <si>
    <t xml:space="preserve">Nabava skladišnih kontejnera </t>
  </si>
  <si>
    <t>Ovim III. izmjenama i dopunama Programa utvrđuje se komunalna infrastruktura koja će se graditi u Gradu Ivanić-Gradu u 2022. godini, sukladno odredbama Zakona o komunalnom gospodarstvu (Narodne novine broj 68/18, 110/18 i 32/20).</t>
  </si>
  <si>
    <r>
      <rPr>
        <sz val="10"/>
        <rFont val="Arial"/>
        <family val="2"/>
        <charset val="238"/>
      </rPr>
      <t>III.</t>
    </r>
    <r>
      <rPr>
        <sz val="10"/>
        <color theme="1"/>
        <rFont val="Arial"/>
        <family val="2"/>
        <charset val="238"/>
      </rPr>
      <t xml:space="preserve"> izmjene i dopune Programa građenja komunalne infrastrukture izrađene su i donose se u skladu s izvješćem o stanju u prostoru, potrebama uređenja zemljišta planiranog prostornim planom i planom razvojnih programa koji se donose na temelju posebnih propisa.</t>
    </r>
  </si>
  <si>
    <t>III.   IZMJENE I DOPUNE PROGRAMA GRAĐENJA KOMUNALNE INFRASTRUKTURE</t>
  </si>
  <si>
    <t>Ove III. izmjene i dopune Programa građenja komunalne infrastrukture sadrže procjenu troškova projektiranja, revizije, građenja, provedbe stručnog nadzora građenja i provedbe vođenja projekta građenja komunalne infrastrukture s naznakom izvora njihova financiranja.</t>
  </si>
  <si>
    <t xml:space="preserve">                              </t>
  </si>
  <si>
    <r>
      <t xml:space="preserve">Klasa: 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Predsjednik Gradskog vijeća: </t>
    </r>
  </si>
  <si>
    <t>Ivanić-Grad ___________ 2022.                                                   Željko Pongrac, pravnik kriminalist</t>
  </si>
  <si>
    <t>Ukupno novi iznos za realizaciju III. izmjena i dopuna Programa građenja komunalne infrastrukture za 2022. godinu iznosi 33.429.683,00 kn.</t>
  </si>
  <si>
    <r>
      <t>Na temelju članka 67. Zakona o komunalnom gospodarstvu (Narodne novine, broj 68/18, 110/18 i 32/20 ) i članka 35. Statuta Grada Ivanić-Grada (Službeni glasnik Grada Ivanić-Grada, broj 01/21 i 04/22), Gradsko vijeće Grada Ivanić-Grada na svojoj</t>
    </r>
    <r>
      <rPr>
        <sz val="10"/>
        <color rgb="FFFF0000"/>
        <rFont val="Arial"/>
        <family val="2"/>
        <charset val="238"/>
      </rPr>
      <t xml:space="preserve"> _</t>
    </r>
    <r>
      <rPr>
        <sz val="10"/>
        <rFont val="Arial"/>
        <family val="2"/>
        <charset val="238"/>
      </rPr>
      <t>__</t>
    </r>
    <r>
      <rPr>
        <sz val="10"/>
        <color theme="1"/>
        <rFont val="Arial"/>
        <family val="2"/>
        <charset val="238"/>
      </rPr>
      <t xml:space="preserve">. sjednici održanoj dana </t>
    </r>
    <r>
      <rPr>
        <sz val="10"/>
        <rFont val="Arial"/>
        <family val="2"/>
        <charset val="238"/>
      </rPr>
      <t xml:space="preserve">_________ </t>
    </r>
    <r>
      <rPr>
        <sz val="10"/>
        <color theme="1"/>
        <rFont val="Arial"/>
        <family val="2"/>
        <charset val="238"/>
      </rPr>
      <t>2022. godine donijelo je sljedeće</t>
    </r>
  </si>
  <si>
    <t>Ove III. izmjene i dopune Programa sadrže procjenu troškova građenja određene komunalne infrastrukture s naznakom izvora financiranja.</t>
  </si>
  <si>
    <t xml:space="preserve">III. izmjene i dopune Programa građenja </t>
  </si>
  <si>
    <t>Ove III. izmjene i dopune Programa građenja komunalne infrastrukture sastavni su dio III. izmjena i dopuna Proračuna Grada Ivanić-Grada za 2022. godinu, a stupaju na snagu prvog dana od dana objave u Službenom glasniku Grada Ivanić-Grada.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</si>
</sst>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C00000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rgb="FFC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6" xfId="0" applyFont="1" applyBorder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/>
    </xf>
    <xf numFmtId="4" fontId="3" fillId="2" borderId="5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left" vertical="center"/>
    </xf>
    <xf numFmtId="0" fontId="2" fillId="0" borderId="0" xfId="0" applyFont="1"/>
    <xf numFmtId="0" fontId="7" fillId="0" borderId="0" xfId="0" applyFont="1" applyAlignment="1">
      <alignment horizontal="center"/>
    </xf>
    <xf numFmtId="4" fontId="4" fillId="6" borderId="1" xfId="0" applyNumberFormat="1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top" wrapText="1"/>
    </xf>
    <xf numFmtId="0" fontId="4" fillId="2" borderId="0" xfId="0" applyFont="1" applyFill="1" applyAlignment="1">
      <alignment horizontal="left" vertical="center"/>
    </xf>
    <xf numFmtId="0" fontId="0" fillId="2" borderId="0" xfId="0" applyFill="1"/>
    <xf numFmtId="4" fontId="3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4" fontId="0" fillId="0" borderId="0" xfId="0" applyNumberFormat="1"/>
    <xf numFmtId="4" fontId="3" fillId="2" borderId="0" xfId="0" applyNumberFormat="1" applyFont="1" applyFill="1" applyAlignment="1">
      <alignment horizontal="right" vertical="center"/>
    </xf>
    <xf numFmtId="0" fontId="0" fillId="2" borderId="5" xfId="0" applyFill="1" applyBorder="1"/>
    <xf numFmtId="0" fontId="4" fillId="0" borderId="0" xfId="0" applyFont="1" applyAlignment="1">
      <alignment horizontal="center" vertical="top"/>
    </xf>
    <xf numFmtId="0" fontId="1" fillId="2" borderId="0" xfId="0" applyFont="1" applyFill="1" applyAlignment="1">
      <alignment horizontal="justify" vertical="top" wrapText="1"/>
    </xf>
    <xf numFmtId="0" fontId="4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1" fillId="3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 vertical="center"/>
    </xf>
    <xf numFmtId="4" fontId="3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12" fillId="0" borderId="0" xfId="0" applyFont="1"/>
    <xf numFmtId="0" fontId="4" fillId="5" borderId="1" xfId="0" applyFont="1" applyFill="1" applyBorder="1" applyAlignment="1">
      <alignment horizontal="left"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1" fillId="2" borderId="8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center"/>
    </xf>
    <xf numFmtId="4" fontId="5" fillId="2" borderId="8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right" vertical="center"/>
    </xf>
    <xf numFmtId="4" fontId="3" fillId="2" borderId="8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0" fontId="4" fillId="7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49" fontId="3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justify"/>
    </xf>
    <xf numFmtId="0" fontId="11" fillId="0" borderId="0" xfId="0" applyFont="1"/>
    <xf numFmtId="0" fontId="8" fillId="0" borderId="0" xfId="0" applyFont="1"/>
    <xf numFmtId="0" fontId="8" fillId="0" borderId="0" xfId="0" applyFont="1" applyAlignment="1">
      <alignment horizontal="justify"/>
    </xf>
    <xf numFmtId="0" fontId="8" fillId="2" borderId="0" xfId="0" applyFont="1" applyFill="1"/>
    <xf numFmtId="0" fontId="3" fillId="0" borderId="0" xfId="0" applyFont="1" applyAlignment="1">
      <alignment horizontal="left" vertical="top" wrapText="1"/>
    </xf>
    <xf numFmtId="0" fontId="8" fillId="2" borderId="5" xfId="0" applyFont="1" applyFill="1" applyBorder="1"/>
    <xf numFmtId="0" fontId="5" fillId="2" borderId="0" xfId="0" applyFont="1" applyFill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4" fontId="5" fillId="2" borderId="4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4" fontId="3" fillId="6" borderId="1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justify" vertical="top" wrapText="1"/>
    </xf>
    <xf numFmtId="4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2" borderId="0" xfId="0" applyFont="1" applyFill="1" applyAlignment="1">
      <alignment vertical="center"/>
    </xf>
    <xf numFmtId="0" fontId="13" fillId="2" borderId="6" xfId="0" applyFont="1" applyFill="1" applyBorder="1" applyAlignment="1">
      <alignment vertical="center"/>
    </xf>
    <xf numFmtId="0" fontId="13" fillId="2" borderId="5" xfId="0" applyFont="1" applyFill="1" applyBorder="1" applyAlignment="1">
      <alignment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right" vertical="center"/>
    </xf>
    <xf numFmtId="4" fontId="13" fillId="2" borderId="0" xfId="0" applyNumberFormat="1" applyFont="1" applyFill="1" applyAlignment="1">
      <alignment horizontal="right" vertical="center"/>
    </xf>
    <xf numFmtId="4" fontId="0" fillId="2" borderId="0" xfId="0" applyNumberFormat="1" applyFill="1"/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right" vertical="center"/>
    </xf>
    <xf numFmtId="0" fontId="4" fillId="6" borderId="4" xfId="0" applyFont="1" applyFill="1" applyBorder="1" applyAlignment="1">
      <alignment horizontal="right" vertical="center"/>
    </xf>
    <xf numFmtId="0" fontId="0" fillId="0" borderId="8" xfId="0" applyBorder="1" applyAlignment="1">
      <alignment horizontal="center"/>
    </xf>
    <xf numFmtId="49" fontId="3" fillId="3" borderId="8" xfId="0" applyNumberFormat="1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15" fillId="8" borderId="2" xfId="0" applyFont="1" applyFill="1" applyBorder="1" applyAlignment="1">
      <alignment horizontal="justify" vertical="center" wrapText="1"/>
    </xf>
    <xf numFmtId="0" fontId="15" fillId="8" borderId="8" xfId="0" applyFont="1" applyFill="1" applyBorder="1" applyAlignment="1">
      <alignment horizontal="justify" vertical="center" wrapText="1"/>
    </xf>
    <xf numFmtId="0" fontId="15" fillId="8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center" wrapText="1"/>
    </xf>
    <xf numFmtId="0" fontId="13" fillId="2" borderId="2" xfId="0" applyFont="1" applyFill="1" applyBorder="1" applyAlignment="1">
      <alignment horizontal="right" vertical="center"/>
    </xf>
    <xf numFmtId="0" fontId="13" fillId="2" borderId="8" xfId="0" applyFont="1" applyFill="1" applyBorder="1" applyAlignment="1">
      <alignment horizontal="right" vertical="center"/>
    </xf>
    <xf numFmtId="0" fontId="13" fillId="2" borderId="4" xfId="0" applyFont="1" applyFill="1" applyBorder="1" applyAlignment="1">
      <alignment horizontal="right" vertical="center"/>
    </xf>
    <xf numFmtId="0" fontId="1" fillId="0" borderId="8" xfId="0" applyFont="1" applyBorder="1" applyAlignment="1">
      <alignment horizontal="center"/>
    </xf>
    <xf numFmtId="0" fontId="4" fillId="3" borderId="2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justify" vertical="top" wrapText="1"/>
    </xf>
    <xf numFmtId="0" fontId="4" fillId="6" borderId="8" xfId="0" applyFont="1" applyFill="1" applyBorder="1" applyAlignment="1">
      <alignment horizontal="right" vertical="center"/>
    </xf>
    <xf numFmtId="0" fontId="6" fillId="4" borderId="0" xfId="0" applyFont="1" applyFill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right" vertical="center"/>
    </xf>
    <xf numFmtId="4" fontId="5" fillId="2" borderId="1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4" fontId="5" fillId="2" borderId="9" xfId="0" applyNumberFormat="1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3" borderId="8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49" fontId="3" fillId="3" borderId="8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justify"/>
    </xf>
    <xf numFmtId="0" fontId="4" fillId="0" borderId="7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top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justify" vertical="top" wrapText="1"/>
    </xf>
    <xf numFmtId="0" fontId="1" fillId="2" borderId="2" xfId="0" applyFont="1" applyFill="1" applyBorder="1" applyAlignment="1">
      <alignment horizontal="left" vertical="center" indent="2"/>
    </xf>
    <xf numFmtId="0" fontId="1" fillId="2" borderId="4" xfId="0" applyFont="1" applyFill="1" applyBorder="1" applyAlignment="1">
      <alignment horizontal="left" vertical="center" indent="2"/>
    </xf>
    <xf numFmtId="4" fontId="5" fillId="0" borderId="9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0"/>
  <sheetViews>
    <sheetView tabSelected="1" topLeftCell="A235" zoomScaleNormal="100" workbookViewId="0">
      <selection activeCell="A307" sqref="A307:F307"/>
    </sheetView>
  </sheetViews>
  <sheetFormatPr defaultRowHeight="15" x14ac:dyDescent="0.25"/>
  <cols>
    <col min="1" max="1" width="0.7109375" customWidth="1"/>
    <col min="2" max="2" width="4" customWidth="1"/>
    <col min="3" max="3" width="10.42578125" customWidth="1"/>
    <col min="4" max="4" width="49.28515625" customWidth="1"/>
    <col min="5" max="5" width="13.85546875" style="24" customWidth="1"/>
    <col min="6" max="6" width="13.85546875" style="70" customWidth="1"/>
    <col min="8" max="8" width="10.140625" customWidth="1"/>
  </cols>
  <sheetData>
    <row r="1" spans="1:6" ht="9" customHeight="1" x14ac:dyDescent="0.25"/>
    <row r="2" spans="1:6" ht="51.75" customHeight="1" x14ac:dyDescent="0.25">
      <c r="A2" s="160" t="s">
        <v>148</v>
      </c>
      <c r="B2" s="160"/>
      <c r="C2" s="160"/>
      <c r="D2" s="160"/>
      <c r="E2" s="160"/>
      <c r="F2" s="160"/>
    </row>
    <row r="3" spans="1:6" x14ac:dyDescent="0.25">
      <c r="A3" s="6"/>
      <c r="C3" s="63"/>
      <c r="D3" s="63"/>
      <c r="E3"/>
      <c r="F3" s="68"/>
    </row>
    <row r="4" spans="1:6" s="19" customFormat="1" ht="19.5" customHeight="1" x14ac:dyDescent="0.25">
      <c r="A4" s="165" t="s">
        <v>150</v>
      </c>
      <c r="B4" s="165"/>
      <c r="C4" s="165"/>
      <c r="D4" s="165"/>
      <c r="E4" s="165"/>
      <c r="F4" s="165"/>
    </row>
    <row r="5" spans="1:6" s="19" customFormat="1" ht="37.9" customHeight="1" x14ac:dyDescent="0.25">
      <c r="A5" s="166" t="s">
        <v>132</v>
      </c>
      <c r="B5" s="166"/>
      <c r="C5" s="166"/>
      <c r="D5" s="166"/>
      <c r="E5" s="166"/>
      <c r="F5" s="166"/>
    </row>
    <row r="6" spans="1:6" ht="9.75" customHeight="1" x14ac:dyDescent="0.25">
      <c r="A6" s="6"/>
      <c r="B6" s="64"/>
      <c r="C6" s="65"/>
      <c r="D6" s="65"/>
      <c r="E6"/>
      <c r="F6" s="68"/>
    </row>
    <row r="7" spans="1:6" ht="15" customHeight="1" x14ac:dyDescent="0.25">
      <c r="A7" s="163" t="s">
        <v>0</v>
      </c>
      <c r="B7" s="163"/>
      <c r="C7" s="163"/>
      <c r="D7" s="163"/>
      <c r="E7"/>
      <c r="F7" s="68"/>
    </row>
    <row r="8" spans="1:6" ht="9" customHeight="1" x14ac:dyDescent="0.25">
      <c r="A8" s="164"/>
      <c r="B8" s="164"/>
      <c r="C8" s="164"/>
      <c r="D8" s="164"/>
      <c r="E8"/>
      <c r="F8" s="68"/>
    </row>
    <row r="9" spans="1:6" ht="45" customHeight="1" x14ac:dyDescent="0.25">
      <c r="A9" s="161" t="s">
        <v>140</v>
      </c>
      <c r="B9" s="161"/>
      <c r="C9" s="161"/>
      <c r="D9" s="161"/>
      <c r="E9" s="161"/>
      <c r="F9" s="161"/>
    </row>
    <row r="10" spans="1:6" ht="45" customHeight="1" x14ac:dyDescent="0.25">
      <c r="A10" s="132" t="s">
        <v>141</v>
      </c>
      <c r="B10" s="132"/>
      <c r="C10" s="132"/>
      <c r="D10" s="132"/>
      <c r="E10" s="132"/>
      <c r="F10" s="132"/>
    </row>
    <row r="11" spans="1:6" ht="44.25" customHeight="1" x14ac:dyDescent="0.25">
      <c r="A11" s="132" t="s">
        <v>143</v>
      </c>
      <c r="B11" s="132"/>
      <c r="C11" s="132"/>
      <c r="D11" s="132"/>
      <c r="E11" s="132"/>
      <c r="F11" s="132"/>
    </row>
    <row r="12" spans="1:6" ht="44.25" customHeight="1" x14ac:dyDescent="0.25">
      <c r="A12" s="132" t="s">
        <v>42</v>
      </c>
      <c r="B12" s="132"/>
      <c r="C12" s="132"/>
      <c r="D12" s="132"/>
      <c r="E12" s="132"/>
      <c r="F12" s="132"/>
    </row>
    <row r="13" spans="1:6" ht="42.75" customHeight="1" x14ac:dyDescent="0.25">
      <c r="A13" s="132" t="s">
        <v>46</v>
      </c>
      <c r="B13" s="132"/>
      <c r="C13" s="132"/>
      <c r="D13" s="132"/>
      <c r="E13" s="132"/>
      <c r="F13" s="132"/>
    </row>
    <row r="14" spans="1:6" ht="17.25" customHeight="1" x14ac:dyDescent="0.25">
      <c r="A14" s="22"/>
      <c r="B14" s="22"/>
      <c r="C14" s="22"/>
      <c r="D14" s="22"/>
      <c r="E14" s="22"/>
      <c r="F14" s="22"/>
    </row>
    <row r="15" spans="1:6" ht="31.5" customHeight="1" x14ac:dyDescent="0.25">
      <c r="A15" s="162" t="s">
        <v>43</v>
      </c>
      <c r="B15" s="162"/>
      <c r="C15" s="162"/>
      <c r="D15" s="162"/>
      <c r="E15" s="162"/>
      <c r="F15" s="162"/>
    </row>
    <row r="16" spans="1:6" ht="16.5" customHeight="1" x14ac:dyDescent="0.25">
      <c r="A16" s="132" t="s">
        <v>131</v>
      </c>
      <c r="B16" s="132"/>
      <c r="C16" s="132"/>
      <c r="D16" s="132"/>
      <c r="E16" s="132"/>
      <c r="F16" s="132"/>
    </row>
    <row r="17" spans="1:6" x14ac:dyDescent="0.25">
      <c r="A17" s="158" t="s">
        <v>64</v>
      </c>
      <c r="B17" s="158"/>
      <c r="C17" s="158"/>
      <c r="D17" s="158"/>
      <c r="E17" s="158"/>
      <c r="F17" s="158"/>
    </row>
    <row r="18" spans="1:6" x14ac:dyDescent="0.25">
      <c r="A18" s="158" t="s">
        <v>1</v>
      </c>
      <c r="B18" s="158"/>
      <c r="C18" s="158"/>
      <c r="D18" s="158"/>
      <c r="E18" s="158"/>
      <c r="F18" s="158"/>
    </row>
    <row r="19" spans="1:6" x14ac:dyDescent="0.25">
      <c r="A19" s="158" t="s">
        <v>2</v>
      </c>
      <c r="B19" s="158"/>
      <c r="C19" s="158"/>
      <c r="D19" s="158"/>
      <c r="E19" s="158"/>
      <c r="F19" s="158"/>
    </row>
    <row r="20" spans="1:6" x14ac:dyDescent="0.25">
      <c r="A20" s="158" t="s">
        <v>3</v>
      </c>
      <c r="B20" s="158"/>
      <c r="C20" s="158"/>
      <c r="D20" s="158"/>
      <c r="E20" s="158"/>
      <c r="F20" s="158"/>
    </row>
    <row r="21" spans="1:6" x14ac:dyDescent="0.25">
      <c r="A21" s="66"/>
      <c r="B21" s="66"/>
      <c r="C21" s="66"/>
      <c r="D21" s="66"/>
      <c r="E21" s="66"/>
      <c r="F21" s="69"/>
    </row>
    <row r="22" spans="1:6" x14ac:dyDescent="0.25">
      <c r="A22" s="66"/>
      <c r="B22" s="66"/>
      <c r="C22" s="66"/>
      <c r="D22" s="66"/>
      <c r="E22" s="66"/>
      <c r="F22" s="69"/>
    </row>
    <row r="23" spans="1:6" ht="39" customHeight="1" x14ac:dyDescent="0.25">
      <c r="A23" s="167" t="s">
        <v>41</v>
      </c>
      <c r="B23" s="167"/>
      <c r="C23" s="167"/>
      <c r="D23" s="167"/>
      <c r="E23" s="167"/>
      <c r="F23" s="167"/>
    </row>
    <row r="24" spans="1:6" x14ac:dyDescent="0.25">
      <c r="A24" s="168" t="s">
        <v>47</v>
      </c>
      <c r="B24" s="168"/>
      <c r="C24" s="168"/>
      <c r="D24" s="168"/>
      <c r="E24"/>
      <c r="F24" s="68"/>
    </row>
    <row r="25" spans="1:6" x14ac:dyDescent="0.25">
      <c r="A25" s="168" t="s">
        <v>48</v>
      </c>
      <c r="B25" s="168"/>
      <c r="C25" s="168"/>
      <c r="D25" s="168"/>
      <c r="E25" s="168"/>
      <c r="F25" s="168"/>
    </row>
    <row r="26" spans="1:6" x14ac:dyDescent="0.25">
      <c r="A26" s="168" t="s">
        <v>49</v>
      </c>
      <c r="B26" s="168"/>
      <c r="C26" s="168"/>
      <c r="D26" s="168"/>
      <c r="E26"/>
      <c r="F26" s="68"/>
    </row>
    <row r="27" spans="1:6" x14ac:dyDescent="0.25">
      <c r="A27" s="168" t="s">
        <v>50</v>
      </c>
      <c r="B27" s="168"/>
      <c r="C27" s="168"/>
      <c r="D27" s="168"/>
      <c r="E27"/>
      <c r="F27" s="68"/>
    </row>
    <row r="28" spans="1:6" x14ac:dyDescent="0.25">
      <c r="A28" s="168" t="s">
        <v>51</v>
      </c>
      <c r="B28" s="168"/>
      <c r="C28" s="168"/>
      <c r="D28" s="168"/>
      <c r="E28"/>
      <c r="F28" s="68"/>
    </row>
    <row r="29" spans="1:6" x14ac:dyDescent="0.25">
      <c r="A29" s="168" t="s">
        <v>52</v>
      </c>
      <c r="B29" s="168"/>
      <c r="C29" s="168"/>
      <c r="D29" s="168"/>
      <c r="E29"/>
      <c r="F29" s="68"/>
    </row>
    <row r="30" spans="1:6" x14ac:dyDescent="0.25">
      <c r="A30" s="168" t="s">
        <v>53</v>
      </c>
      <c r="B30" s="168"/>
      <c r="C30" s="168"/>
      <c r="D30" s="168"/>
      <c r="E30"/>
      <c r="F30" s="68"/>
    </row>
    <row r="31" spans="1:6" x14ac:dyDescent="0.25">
      <c r="A31" s="168" t="s">
        <v>54</v>
      </c>
      <c r="B31" s="168"/>
      <c r="C31" s="168"/>
      <c r="D31" s="168"/>
      <c r="E31"/>
      <c r="F31" s="68"/>
    </row>
    <row r="32" spans="1:6" x14ac:dyDescent="0.25">
      <c r="A32" s="168" t="s">
        <v>55</v>
      </c>
      <c r="B32" s="168"/>
      <c r="C32" s="168"/>
      <c r="D32" s="168"/>
      <c r="E32"/>
      <c r="F32" s="68"/>
    </row>
    <row r="33" spans="1:6" x14ac:dyDescent="0.25">
      <c r="A33" s="155"/>
      <c r="B33" s="155"/>
      <c r="C33" s="155"/>
      <c r="D33" s="155"/>
      <c r="E33"/>
      <c r="F33" s="68"/>
    </row>
    <row r="34" spans="1:6" ht="33.6" customHeight="1" x14ac:dyDescent="0.25">
      <c r="A34" s="169" t="s">
        <v>149</v>
      </c>
      <c r="B34" s="169"/>
      <c r="C34" s="169"/>
      <c r="D34" s="169"/>
      <c r="E34" s="169"/>
      <c r="F34" s="169"/>
    </row>
    <row r="35" spans="1:6" x14ac:dyDescent="0.25">
      <c r="A35" s="155"/>
      <c r="B35" s="155"/>
      <c r="C35" s="155"/>
      <c r="D35" s="155"/>
      <c r="E35"/>
      <c r="F35" s="68"/>
    </row>
    <row r="36" spans="1:6" x14ac:dyDescent="0.25">
      <c r="A36" s="83"/>
      <c r="B36" s="83"/>
      <c r="C36" s="83"/>
      <c r="D36" s="83"/>
      <c r="E36"/>
      <c r="F36" s="68"/>
    </row>
    <row r="37" spans="1:6" x14ac:dyDescent="0.25">
      <c r="A37" s="83"/>
      <c r="B37" s="83"/>
      <c r="C37" s="83"/>
      <c r="D37" s="83"/>
      <c r="E37"/>
      <c r="F37" s="68"/>
    </row>
    <row r="38" spans="1:6" ht="15.75" x14ac:dyDescent="0.25">
      <c r="A38" s="67" t="s">
        <v>142</v>
      </c>
      <c r="B38" s="67"/>
      <c r="C38" s="67"/>
      <c r="D38" s="67"/>
      <c r="E38"/>
      <c r="F38" s="68"/>
    </row>
    <row r="39" spans="1:6" ht="15.75" x14ac:dyDescent="0.25">
      <c r="A39" s="67"/>
      <c r="B39" s="67"/>
      <c r="C39" s="67"/>
      <c r="D39" s="67"/>
      <c r="E39"/>
      <c r="F39" s="68"/>
    </row>
    <row r="40" spans="1:6" ht="15.75" customHeight="1" x14ac:dyDescent="0.25"/>
    <row r="41" spans="1:6" ht="30" customHeight="1" x14ac:dyDescent="0.25">
      <c r="B41" s="62" t="s">
        <v>4</v>
      </c>
      <c r="C41" s="149" t="s">
        <v>75</v>
      </c>
      <c r="D41" s="149"/>
      <c r="E41" s="149"/>
      <c r="F41" s="150"/>
    </row>
    <row r="42" spans="1:6" ht="15" customHeight="1" x14ac:dyDescent="0.25">
      <c r="B42" s="30"/>
      <c r="C42" s="30"/>
      <c r="D42" s="34"/>
      <c r="E42" s="34"/>
      <c r="F42" s="71"/>
    </row>
    <row r="43" spans="1:6" ht="29.45" customHeight="1" x14ac:dyDescent="0.25">
      <c r="B43" s="59" t="s">
        <v>5</v>
      </c>
      <c r="C43" s="135" t="s">
        <v>6</v>
      </c>
      <c r="D43" s="136"/>
      <c r="E43" s="25" t="s">
        <v>7</v>
      </c>
      <c r="F43" s="25" t="s">
        <v>128</v>
      </c>
    </row>
    <row r="44" spans="1:6" x14ac:dyDescent="0.25">
      <c r="E44" s="29"/>
      <c r="F44" s="72"/>
    </row>
    <row r="45" spans="1:6" x14ac:dyDescent="0.25">
      <c r="B45" s="39" t="s">
        <v>4</v>
      </c>
      <c r="C45" s="151" t="s">
        <v>76</v>
      </c>
      <c r="D45" s="152"/>
      <c r="E45" s="41">
        <f>SUM(E46+E47)</f>
        <v>120000</v>
      </c>
      <c r="F45" s="41">
        <f>SUM(F46+F47)</f>
        <v>120000</v>
      </c>
    </row>
    <row r="46" spans="1:6" ht="15" customHeight="1" x14ac:dyDescent="0.25">
      <c r="B46" s="102"/>
      <c r="C46" s="100" t="s">
        <v>113</v>
      </c>
      <c r="D46" s="1" t="s">
        <v>18</v>
      </c>
      <c r="E46" s="2">
        <v>0</v>
      </c>
      <c r="F46" s="2">
        <v>0</v>
      </c>
    </row>
    <row r="47" spans="1:6" x14ac:dyDescent="0.25">
      <c r="B47" s="105"/>
      <c r="C47" s="101"/>
      <c r="D47" s="1" t="s">
        <v>68</v>
      </c>
      <c r="E47" s="2">
        <v>120000</v>
      </c>
      <c r="F47" s="2">
        <v>120000</v>
      </c>
    </row>
    <row r="48" spans="1:6" ht="15" customHeight="1" x14ac:dyDescent="0.25">
      <c r="B48" s="113"/>
      <c r="C48" s="113"/>
      <c r="D48" s="113"/>
      <c r="E48" s="113"/>
      <c r="F48" s="113"/>
    </row>
    <row r="49" spans="2:6" ht="15" customHeight="1" x14ac:dyDescent="0.25">
      <c r="B49" s="124" t="s">
        <v>9</v>
      </c>
      <c r="C49" s="125"/>
      <c r="D49" s="126"/>
      <c r="E49" s="45">
        <f>SUM(E45)</f>
        <v>120000</v>
      </c>
      <c r="F49" s="45">
        <f>SUM(F45)</f>
        <v>120000</v>
      </c>
    </row>
    <row r="52" spans="2:6" ht="15" customHeight="1" x14ac:dyDescent="0.25">
      <c r="B52" s="6"/>
      <c r="C52" s="6"/>
      <c r="D52" s="7"/>
      <c r="E52" s="7"/>
      <c r="F52" s="73"/>
    </row>
    <row r="53" spans="2:6" ht="30" customHeight="1" x14ac:dyDescent="0.25">
      <c r="B53" s="61" t="s">
        <v>8</v>
      </c>
      <c r="C53" s="153" t="s">
        <v>15</v>
      </c>
      <c r="D53" s="153"/>
      <c r="E53" s="153"/>
      <c r="F53" s="154"/>
    </row>
    <row r="54" spans="2:6" ht="15" customHeight="1" x14ac:dyDescent="0.25">
      <c r="B54" s="12"/>
      <c r="C54" s="12"/>
      <c r="D54" s="8"/>
      <c r="E54" s="8"/>
      <c r="F54" s="74"/>
    </row>
    <row r="55" spans="2:6" ht="15" customHeight="1" x14ac:dyDescent="0.25">
      <c r="B55" s="26" t="s">
        <v>90</v>
      </c>
      <c r="C55" s="98" t="s">
        <v>91</v>
      </c>
      <c r="D55" s="99"/>
      <c r="E55" s="25" t="s">
        <v>7</v>
      </c>
      <c r="F55" s="25" t="s">
        <v>128</v>
      </c>
    </row>
    <row r="56" spans="2:6" ht="15" customHeight="1" x14ac:dyDescent="0.25">
      <c r="B56" s="12"/>
      <c r="C56" s="12"/>
      <c r="D56" s="8"/>
      <c r="E56" s="8"/>
      <c r="F56" s="74"/>
    </row>
    <row r="57" spans="2:6" ht="15" customHeight="1" x14ac:dyDescent="0.25">
      <c r="B57" s="39" t="s">
        <v>4</v>
      </c>
      <c r="C57" s="39"/>
      <c r="D57" s="40" t="s">
        <v>89</v>
      </c>
      <c r="E57" s="41">
        <f>SUM(E58)</f>
        <v>290000</v>
      </c>
      <c r="F57" s="41">
        <f>SUM(F58)</f>
        <v>0</v>
      </c>
    </row>
    <row r="58" spans="2:6" ht="30" customHeight="1" x14ac:dyDescent="0.25">
      <c r="B58" s="3"/>
      <c r="C58" s="84" t="s">
        <v>113</v>
      </c>
      <c r="D58" s="1" t="s">
        <v>28</v>
      </c>
      <c r="E58" s="2">
        <v>290000</v>
      </c>
      <c r="F58" s="2">
        <v>0</v>
      </c>
    </row>
    <row r="59" spans="2:6" ht="15" customHeight="1" x14ac:dyDescent="0.25">
      <c r="B59" s="113"/>
      <c r="C59" s="113"/>
      <c r="D59" s="113"/>
      <c r="E59" s="113"/>
      <c r="F59" s="113"/>
    </row>
    <row r="60" spans="2:6" ht="15" customHeight="1" x14ac:dyDescent="0.25">
      <c r="B60" s="124" t="s">
        <v>9</v>
      </c>
      <c r="C60" s="125"/>
      <c r="D60" s="126"/>
      <c r="E60" s="45">
        <f>SUM(E57)</f>
        <v>290000</v>
      </c>
      <c r="F60" s="45">
        <f>SUM(F57)</f>
        <v>0</v>
      </c>
    </row>
    <row r="61" spans="2:6" ht="15" customHeight="1" x14ac:dyDescent="0.25">
      <c r="B61" s="6"/>
      <c r="C61" s="6"/>
      <c r="D61" s="7"/>
      <c r="E61" s="7"/>
      <c r="F61" s="73"/>
    </row>
    <row r="62" spans="2:6" ht="15" customHeight="1" x14ac:dyDescent="0.25">
      <c r="B62" s="6"/>
      <c r="C62" s="6"/>
      <c r="D62" s="7"/>
      <c r="E62" s="7"/>
      <c r="F62" s="73"/>
    </row>
    <row r="63" spans="2:6" ht="15" customHeight="1" x14ac:dyDescent="0.25">
      <c r="B63" s="12"/>
      <c r="C63" s="12"/>
      <c r="D63" s="8"/>
      <c r="E63" s="8"/>
      <c r="F63" s="74"/>
    </row>
    <row r="64" spans="2:6" ht="15" customHeight="1" x14ac:dyDescent="0.25">
      <c r="B64" s="26" t="s">
        <v>30</v>
      </c>
      <c r="C64" s="98" t="s">
        <v>19</v>
      </c>
      <c r="D64" s="99"/>
      <c r="E64" s="25" t="s">
        <v>7</v>
      </c>
      <c r="F64" s="25" t="s">
        <v>128</v>
      </c>
    </row>
    <row r="65" spans="2:6" ht="15" customHeight="1" x14ac:dyDescent="0.25">
      <c r="B65" s="131"/>
      <c r="C65" s="131"/>
      <c r="D65" s="131"/>
      <c r="E65" s="131"/>
      <c r="F65" s="131"/>
    </row>
    <row r="66" spans="2:6" ht="15" customHeight="1" x14ac:dyDescent="0.25">
      <c r="B66" s="39" t="s">
        <v>4</v>
      </c>
      <c r="C66" s="39"/>
      <c r="D66" s="40" t="s">
        <v>77</v>
      </c>
      <c r="E66" s="41">
        <f>SUM(E67+E68)</f>
        <v>2685000</v>
      </c>
      <c r="F66" s="41">
        <f>SUM(F67+F68)</f>
        <v>2685000</v>
      </c>
    </row>
    <row r="67" spans="2:6" ht="15" customHeight="1" x14ac:dyDescent="0.25">
      <c r="B67" s="102"/>
      <c r="C67" s="100" t="s">
        <v>113</v>
      </c>
      <c r="D67" s="51" t="s">
        <v>26</v>
      </c>
      <c r="E67" s="2">
        <v>300000</v>
      </c>
      <c r="F67" s="2">
        <v>300000</v>
      </c>
    </row>
    <row r="68" spans="2:6" ht="15" customHeight="1" x14ac:dyDescent="0.25">
      <c r="B68" s="105"/>
      <c r="C68" s="101"/>
      <c r="D68" s="1" t="s">
        <v>13</v>
      </c>
      <c r="E68" s="2">
        <v>2385000</v>
      </c>
      <c r="F68" s="2">
        <v>2385000</v>
      </c>
    </row>
    <row r="69" spans="2:6" ht="15" customHeight="1" x14ac:dyDescent="0.25">
      <c r="B69" s="57"/>
      <c r="C69" s="91"/>
      <c r="D69" s="48"/>
      <c r="E69" s="50"/>
      <c r="F69" s="50"/>
    </row>
    <row r="70" spans="2:6" ht="15" customHeight="1" x14ac:dyDescent="0.25">
      <c r="B70" s="39" t="s">
        <v>8</v>
      </c>
      <c r="C70" s="39"/>
      <c r="D70" s="40" t="s">
        <v>138</v>
      </c>
      <c r="E70" s="41">
        <f>SUM(E71+E72)</f>
        <v>135000</v>
      </c>
      <c r="F70" s="41">
        <f>SUM(F71+F72)</f>
        <v>135000</v>
      </c>
    </row>
    <row r="71" spans="2:6" ht="15" customHeight="1" x14ac:dyDescent="0.25">
      <c r="B71" s="102"/>
      <c r="C71" s="100" t="s">
        <v>113</v>
      </c>
      <c r="D71" s="142" t="s">
        <v>13</v>
      </c>
      <c r="E71" s="144">
        <v>135000</v>
      </c>
      <c r="F71" s="144">
        <v>135000</v>
      </c>
    </row>
    <row r="72" spans="2:6" ht="15" customHeight="1" x14ac:dyDescent="0.25">
      <c r="B72" s="105"/>
      <c r="C72" s="101"/>
      <c r="D72" s="143"/>
      <c r="E72" s="145"/>
      <c r="F72" s="145"/>
    </row>
    <row r="73" spans="2:6" ht="15" customHeight="1" x14ac:dyDescent="0.25">
      <c r="B73" s="57"/>
      <c r="C73" s="91"/>
      <c r="D73" s="48"/>
      <c r="E73" s="50"/>
      <c r="F73" s="50"/>
    </row>
    <row r="74" spans="2:6" ht="15" customHeight="1" x14ac:dyDescent="0.25">
      <c r="B74" s="39" t="s">
        <v>12</v>
      </c>
      <c r="C74" s="39"/>
      <c r="D74" s="40" t="s">
        <v>79</v>
      </c>
      <c r="E74" s="41">
        <f>SUM(E75+E76)</f>
        <v>492000</v>
      </c>
      <c r="F74" s="41">
        <f>SUM(F75+F76)</f>
        <v>492000</v>
      </c>
    </row>
    <row r="75" spans="2:6" x14ac:dyDescent="0.25">
      <c r="B75" s="102"/>
      <c r="C75" s="100" t="s">
        <v>113</v>
      </c>
      <c r="D75" s="1" t="s">
        <v>18</v>
      </c>
      <c r="E75" s="2">
        <v>450000</v>
      </c>
      <c r="F75" s="2">
        <v>450000</v>
      </c>
    </row>
    <row r="76" spans="2:6" x14ac:dyDescent="0.25">
      <c r="B76" s="103"/>
      <c r="C76" s="104"/>
      <c r="D76" s="1" t="s">
        <v>26</v>
      </c>
      <c r="E76" s="2">
        <v>42000</v>
      </c>
      <c r="F76" s="2">
        <v>42000</v>
      </c>
    </row>
    <row r="77" spans="2:6" ht="15" customHeight="1" x14ac:dyDescent="0.25">
      <c r="B77" s="127"/>
      <c r="C77" s="127"/>
      <c r="D77" s="127"/>
      <c r="E77" s="127"/>
      <c r="F77" s="127"/>
    </row>
    <row r="78" spans="2:6" ht="15" customHeight="1" x14ac:dyDescent="0.25">
      <c r="B78" s="124" t="s">
        <v>9</v>
      </c>
      <c r="C78" s="125"/>
      <c r="D78" s="126"/>
      <c r="E78" s="45">
        <f>SUM(E66+E74)</f>
        <v>3177000</v>
      </c>
      <c r="F78" s="45">
        <f>SUM(F66+F74)</f>
        <v>3177000</v>
      </c>
    </row>
    <row r="79" spans="2:6" ht="15" customHeight="1" x14ac:dyDescent="0.25">
      <c r="B79" s="89"/>
      <c r="C79" s="89"/>
      <c r="D79" s="89"/>
      <c r="E79" s="89"/>
      <c r="F79" s="89"/>
    </row>
    <row r="80" spans="2:6" ht="15" customHeight="1" x14ac:dyDescent="0.25">
      <c r="B80" s="94"/>
      <c r="C80" s="94"/>
      <c r="D80" s="94"/>
      <c r="E80" s="94"/>
      <c r="F80" s="94"/>
    </row>
    <row r="81" spans="2:6" ht="15" customHeight="1" x14ac:dyDescent="0.25">
      <c r="B81" s="90"/>
      <c r="C81" s="90"/>
      <c r="D81" s="90"/>
      <c r="E81" s="90"/>
      <c r="F81" s="90"/>
    </row>
    <row r="82" spans="2:6" ht="15" customHeight="1" x14ac:dyDescent="0.25">
      <c r="B82" s="26" t="s">
        <v>32</v>
      </c>
      <c r="C82" s="98" t="s">
        <v>23</v>
      </c>
      <c r="D82" s="99"/>
      <c r="E82" s="25" t="s">
        <v>7</v>
      </c>
      <c r="F82" s="25" t="s">
        <v>128</v>
      </c>
    </row>
    <row r="83" spans="2:6" ht="15" customHeight="1" x14ac:dyDescent="0.25">
      <c r="B83" s="131"/>
      <c r="C83" s="131"/>
      <c r="D83" s="131"/>
      <c r="E83" s="131"/>
      <c r="F83" s="131"/>
    </row>
    <row r="84" spans="2:6" ht="15" customHeight="1" x14ac:dyDescent="0.25">
      <c r="B84" s="42" t="s">
        <v>4</v>
      </c>
      <c r="C84" s="42"/>
      <c r="D84" s="40" t="s">
        <v>104</v>
      </c>
      <c r="E84" s="41">
        <f>SUM(E85+E86)</f>
        <v>200000</v>
      </c>
      <c r="F84" s="41">
        <f>SUM(F85+F86)</f>
        <v>200000</v>
      </c>
    </row>
    <row r="85" spans="2:6" x14ac:dyDescent="0.25">
      <c r="B85" s="102"/>
      <c r="C85" s="100" t="s">
        <v>113</v>
      </c>
      <c r="D85" s="156" t="s">
        <v>13</v>
      </c>
      <c r="E85" s="138">
        <v>200000</v>
      </c>
      <c r="F85" s="138">
        <v>200000</v>
      </c>
    </row>
    <row r="86" spans="2:6" x14ac:dyDescent="0.25">
      <c r="B86" s="103"/>
      <c r="C86" s="104"/>
      <c r="D86" s="157"/>
      <c r="E86" s="139"/>
      <c r="F86" s="139"/>
    </row>
    <row r="87" spans="2:6" ht="15" customHeight="1" x14ac:dyDescent="0.25">
      <c r="B87" s="127"/>
      <c r="C87" s="127"/>
      <c r="D87" s="127"/>
      <c r="E87" s="127"/>
      <c r="F87" s="127"/>
    </row>
    <row r="88" spans="2:6" ht="15" customHeight="1" x14ac:dyDescent="0.25">
      <c r="B88" s="39" t="s">
        <v>8</v>
      </c>
      <c r="C88" s="39"/>
      <c r="D88" s="40" t="s">
        <v>82</v>
      </c>
      <c r="E88" s="41">
        <v>895000</v>
      </c>
      <c r="F88" s="41">
        <f>SUM(F89+F90)</f>
        <v>895000</v>
      </c>
    </row>
    <row r="89" spans="2:6" x14ac:dyDescent="0.25">
      <c r="B89" s="102"/>
      <c r="C89" s="100" t="s">
        <v>113</v>
      </c>
      <c r="D89" s="142" t="s">
        <v>13</v>
      </c>
      <c r="E89" s="138">
        <v>895000</v>
      </c>
      <c r="F89" s="138">
        <v>895000</v>
      </c>
    </row>
    <row r="90" spans="2:6" x14ac:dyDescent="0.25">
      <c r="B90" s="103"/>
      <c r="C90" s="104"/>
      <c r="D90" s="143"/>
      <c r="E90" s="139"/>
      <c r="F90" s="139"/>
    </row>
    <row r="91" spans="2:6" ht="15" customHeight="1" x14ac:dyDescent="0.25">
      <c r="B91" s="127"/>
      <c r="C91" s="127"/>
      <c r="D91" s="127"/>
      <c r="E91" s="127"/>
      <c r="F91" s="127"/>
    </row>
    <row r="92" spans="2:6" ht="15" customHeight="1" x14ac:dyDescent="0.25">
      <c r="B92" s="42" t="s">
        <v>12</v>
      </c>
      <c r="C92" s="42"/>
      <c r="D92" s="40" t="s">
        <v>88</v>
      </c>
      <c r="E92" s="41">
        <f>SUM(E93)</f>
        <v>320000</v>
      </c>
      <c r="F92" s="41">
        <f>SUM(F93)</f>
        <v>320000</v>
      </c>
    </row>
    <row r="93" spans="2:6" ht="30.75" customHeight="1" x14ac:dyDescent="0.25">
      <c r="B93" s="37"/>
      <c r="C93" s="86" t="s">
        <v>113</v>
      </c>
      <c r="D93" s="1" t="s">
        <v>26</v>
      </c>
      <c r="E93" s="2">
        <v>320000</v>
      </c>
      <c r="F93" s="2">
        <v>320000</v>
      </c>
    </row>
    <row r="94" spans="2:6" ht="15" customHeight="1" x14ac:dyDescent="0.25">
      <c r="B94" s="127"/>
      <c r="C94" s="127"/>
      <c r="D94" s="127"/>
      <c r="E94" s="127"/>
      <c r="F94" s="127"/>
    </row>
    <row r="95" spans="2:6" ht="15" customHeight="1" x14ac:dyDescent="0.25">
      <c r="B95" s="39" t="s">
        <v>16</v>
      </c>
      <c r="C95" s="39"/>
      <c r="D95" s="40" t="s">
        <v>83</v>
      </c>
      <c r="E95" s="41">
        <f>SUM(E96+E97)</f>
        <v>500000</v>
      </c>
      <c r="F95" s="41">
        <f>SUM(F96+F97)</f>
        <v>250000</v>
      </c>
    </row>
    <row r="96" spans="2:6" x14ac:dyDescent="0.25">
      <c r="B96" s="102"/>
      <c r="C96" s="100" t="s">
        <v>113</v>
      </c>
      <c r="D96" s="142" t="s">
        <v>13</v>
      </c>
      <c r="E96" s="138">
        <v>500000</v>
      </c>
      <c r="F96" s="138">
        <v>250000</v>
      </c>
    </row>
    <row r="97" spans="2:6" x14ac:dyDescent="0.25">
      <c r="B97" s="103"/>
      <c r="C97" s="104"/>
      <c r="D97" s="143"/>
      <c r="E97" s="139"/>
      <c r="F97" s="139"/>
    </row>
    <row r="98" spans="2:6" ht="15" customHeight="1" x14ac:dyDescent="0.25">
      <c r="B98" s="127"/>
      <c r="C98" s="127"/>
      <c r="D98" s="127"/>
      <c r="E98" s="127"/>
      <c r="F98" s="127"/>
    </row>
    <row r="99" spans="2:6" ht="15" customHeight="1" x14ac:dyDescent="0.25">
      <c r="B99" s="42" t="s">
        <v>17</v>
      </c>
      <c r="C99" s="42"/>
      <c r="D99" s="40" t="s">
        <v>115</v>
      </c>
      <c r="E99" s="41">
        <f>SUM(E100)</f>
        <v>400000</v>
      </c>
      <c r="F99" s="41">
        <f>SUM(F100)</f>
        <v>400000</v>
      </c>
    </row>
    <row r="100" spans="2:6" ht="30.75" customHeight="1" x14ac:dyDescent="0.25">
      <c r="B100" s="36"/>
      <c r="C100" s="85" t="s">
        <v>113</v>
      </c>
      <c r="D100" s="14" t="s">
        <v>67</v>
      </c>
      <c r="E100" s="2">
        <v>400000</v>
      </c>
      <c r="F100" s="2">
        <v>400000</v>
      </c>
    </row>
    <row r="101" spans="2:6" ht="15" customHeight="1" x14ac:dyDescent="0.25">
      <c r="B101" s="127"/>
      <c r="C101" s="127"/>
      <c r="D101" s="127"/>
      <c r="E101" s="127"/>
      <c r="F101" s="127"/>
    </row>
    <row r="102" spans="2:6" ht="15" customHeight="1" x14ac:dyDescent="0.25">
      <c r="B102" s="39" t="s">
        <v>20</v>
      </c>
      <c r="C102" s="39"/>
      <c r="D102" s="40" t="s">
        <v>84</v>
      </c>
      <c r="E102" s="41">
        <f>SUM(E103+E104+E105)</f>
        <v>1250000</v>
      </c>
      <c r="F102" s="41">
        <f>SUM(F103+F104+F105)</f>
        <v>750000</v>
      </c>
    </row>
    <row r="103" spans="2:6" x14ac:dyDescent="0.25">
      <c r="B103" s="102"/>
      <c r="C103" s="100" t="s">
        <v>113</v>
      </c>
      <c r="D103" s="1" t="s">
        <v>28</v>
      </c>
      <c r="E103" s="2">
        <v>150000</v>
      </c>
      <c r="F103" s="2">
        <v>50000</v>
      </c>
    </row>
    <row r="104" spans="2:6" x14ac:dyDescent="0.25">
      <c r="B104" s="103"/>
      <c r="C104" s="104"/>
      <c r="D104" s="1" t="s">
        <v>117</v>
      </c>
      <c r="E104" s="2">
        <v>150000</v>
      </c>
      <c r="F104" s="2">
        <v>150000</v>
      </c>
    </row>
    <row r="105" spans="2:6" x14ac:dyDescent="0.25">
      <c r="B105" s="103"/>
      <c r="C105" s="104"/>
      <c r="D105" s="1" t="s">
        <v>18</v>
      </c>
      <c r="E105" s="2">
        <v>950000</v>
      </c>
      <c r="F105" s="2">
        <v>550000</v>
      </c>
    </row>
    <row r="106" spans="2:6" ht="15" customHeight="1" x14ac:dyDescent="0.25">
      <c r="B106" s="127"/>
      <c r="C106" s="127"/>
      <c r="D106" s="127"/>
      <c r="E106" s="127"/>
      <c r="F106" s="127"/>
    </row>
    <row r="107" spans="2:6" ht="15" customHeight="1" x14ac:dyDescent="0.25">
      <c r="B107" s="42" t="s">
        <v>21</v>
      </c>
      <c r="C107" s="42"/>
      <c r="D107" s="40" t="s">
        <v>137</v>
      </c>
      <c r="E107" s="41">
        <f>SUM(E108)</f>
        <v>200000</v>
      </c>
      <c r="F107" s="41">
        <f>SUM(F108)</f>
        <v>205000</v>
      </c>
    </row>
    <row r="108" spans="2:6" ht="30" customHeight="1" x14ac:dyDescent="0.25">
      <c r="B108" s="36"/>
      <c r="C108" s="85" t="s">
        <v>113</v>
      </c>
      <c r="D108" s="1" t="s">
        <v>29</v>
      </c>
      <c r="E108" s="2">
        <v>200000</v>
      </c>
      <c r="F108" s="2">
        <v>205000</v>
      </c>
    </row>
    <row r="109" spans="2:6" ht="15" customHeight="1" x14ac:dyDescent="0.25">
      <c r="B109" s="127"/>
      <c r="C109" s="127"/>
      <c r="D109" s="127"/>
      <c r="E109" s="127"/>
      <c r="F109" s="127"/>
    </row>
    <row r="110" spans="2:6" ht="15" customHeight="1" x14ac:dyDescent="0.25">
      <c r="B110" s="39" t="s">
        <v>22</v>
      </c>
      <c r="C110" s="39"/>
      <c r="D110" s="40" t="s">
        <v>92</v>
      </c>
      <c r="E110" s="41">
        <f>SUM(E111+E112)</f>
        <v>10000</v>
      </c>
      <c r="F110" s="41">
        <f>SUM(F111+F112)</f>
        <v>10000</v>
      </c>
    </row>
    <row r="111" spans="2:6" ht="15" customHeight="1" x14ac:dyDescent="0.25">
      <c r="B111" s="146"/>
      <c r="C111" s="100" t="s">
        <v>113</v>
      </c>
      <c r="D111" s="1" t="s">
        <v>13</v>
      </c>
      <c r="E111" s="47">
        <v>10000</v>
      </c>
      <c r="F111" s="47">
        <v>10000</v>
      </c>
    </row>
    <row r="112" spans="2:6" ht="15" customHeight="1" x14ac:dyDescent="0.25">
      <c r="B112" s="159"/>
      <c r="C112" s="104"/>
      <c r="D112" s="1" t="s">
        <v>18</v>
      </c>
      <c r="E112" s="2">
        <v>0</v>
      </c>
      <c r="F112" s="2">
        <v>0</v>
      </c>
    </row>
    <row r="113" spans="2:6" ht="15" customHeight="1" x14ac:dyDescent="0.25">
      <c r="B113" s="127"/>
      <c r="C113" s="127"/>
      <c r="D113" s="127"/>
      <c r="E113" s="127"/>
      <c r="F113" s="127"/>
    </row>
    <row r="114" spans="2:6" ht="15" customHeight="1" x14ac:dyDescent="0.25">
      <c r="B114" s="42" t="s">
        <v>24</v>
      </c>
      <c r="C114" s="42"/>
      <c r="D114" s="40" t="s">
        <v>136</v>
      </c>
      <c r="E114" s="41">
        <f>SUM(E115+E116)</f>
        <v>5560000</v>
      </c>
      <c r="F114" s="41">
        <f>SUM(F115+F116)</f>
        <v>1775000</v>
      </c>
    </row>
    <row r="115" spans="2:6" x14ac:dyDescent="0.25">
      <c r="B115" s="102"/>
      <c r="C115" s="100" t="s">
        <v>113</v>
      </c>
      <c r="D115" s="1" t="s">
        <v>18</v>
      </c>
      <c r="E115" s="2">
        <v>690000</v>
      </c>
      <c r="F115" s="2">
        <v>230000</v>
      </c>
    </row>
    <row r="116" spans="2:6" x14ac:dyDescent="0.25">
      <c r="B116" s="103"/>
      <c r="C116" s="104"/>
      <c r="D116" s="1" t="s">
        <v>27</v>
      </c>
      <c r="E116" s="2">
        <v>4870000</v>
      </c>
      <c r="F116" s="2">
        <v>1545000</v>
      </c>
    </row>
    <row r="117" spans="2:6" ht="15" customHeight="1" x14ac:dyDescent="0.25">
      <c r="B117" s="127"/>
      <c r="C117" s="127"/>
      <c r="D117" s="127"/>
      <c r="E117" s="127"/>
      <c r="F117" s="127"/>
    </row>
    <row r="118" spans="2:6" s="43" customFormat="1" ht="15" customHeight="1" x14ac:dyDescent="0.25">
      <c r="B118" s="39" t="s">
        <v>25</v>
      </c>
      <c r="C118" s="39"/>
      <c r="D118" s="40" t="s">
        <v>93</v>
      </c>
      <c r="E118" s="41">
        <f>SUM(E119+E120)</f>
        <v>3060000</v>
      </c>
      <c r="F118" s="41">
        <f>SUM(F119+F120)</f>
        <v>3040000</v>
      </c>
    </row>
    <row r="119" spans="2:6" x14ac:dyDescent="0.25">
      <c r="B119" s="102"/>
      <c r="C119" s="100" t="s">
        <v>113</v>
      </c>
      <c r="D119" s="1" t="s">
        <v>13</v>
      </c>
      <c r="E119" s="2">
        <v>260000</v>
      </c>
      <c r="F119" s="2">
        <v>210000</v>
      </c>
    </row>
    <row r="120" spans="2:6" x14ac:dyDescent="0.25">
      <c r="B120" s="105"/>
      <c r="C120" s="101"/>
      <c r="D120" s="1" t="s">
        <v>27</v>
      </c>
      <c r="E120" s="2">
        <v>2800000</v>
      </c>
      <c r="F120" s="2">
        <v>2830000</v>
      </c>
    </row>
    <row r="121" spans="2:6" x14ac:dyDescent="0.25">
      <c r="B121" s="4"/>
      <c r="C121" s="92"/>
      <c r="D121" s="48"/>
      <c r="E121" s="50"/>
      <c r="F121" s="50"/>
    </row>
    <row r="122" spans="2:6" x14ac:dyDescent="0.25">
      <c r="B122" s="93" t="s">
        <v>69</v>
      </c>
      <c r="C122" s="39"/>
      <c r="D122" s="40" t="s">
        <v>139</v>
      </c>
      <c r="E122" s="41">
        <f>SUM(E123+E124)</f>
        <v>160000</v>
      </c>
      <c r="F122" s="41">
        <f>SUM(F123+F124)</f>
        <v>160000</v>
      </c>
    </row>
    <row r="123" spans="2:6" ht="15" customHeight="1" x14ac:dyDescent="0.25">
      <c r="B123" s="102"/>
      <c r="C123" s="100" t="s">
        <v>113</v>
      </c>
      <c r="D123" s="142" t="s">
        <v>13</v>
      </c>
      <c r="E123" s="138">
        <v>160000</v>
      </c>
      <c r="F123" s="138">
        <v>160000</v>
      </c>
    </row>
    <row r="124" spans="2:6" x14ac:dyDescent="0.25">
      <c r="B124" s="105"/>
      <c r="C124" s="101"/>
      <c r="D124" s="143"/>
      <c r="E124" s="139"/>
      <c r="F124" s="139"/>
    </row>
    <row r="125" spans="2:6" ht="15" customHeight="1" x14ac:dyDescent="0.25">
      <c r="B125" s="127"/>
      <c r="C125" s="127"/>
      <c r="D125" s="127"/>
      <c r="E125" s="127"/>
      <c r="F125" s="127"/>
    </row>
    <row r="126" spans="2:6" ht="15" customHeight="1" x14ac:dyDescent="0.25">
      <c r="B126" s="42" t="s">
        <v>70</v>
      </c>
      <c r="C126" s="42"/>
      <c r="D126" s="40" t="s">
        <v>94</v>
      </c>
      <c r="E126" s="41">
        <f>SUM(E127+E128)</f>
        <v>440000</v>
      </c>
      <c r="F126" s="41">
        <f>SUM(F127+F128)</f>
        <v>240000</v>
      </c>
    </row>
    <row r="127" spans="2:6" ht="15" customHeight="1" x14ac:dyDescent="0.25">
      <c r="B127" s="116"/>
      <c r="C127" s="100" t="s">
        <v>113</v>
      </c>
      <c r="D127" s="1" t="s">
        <v>13</v>
      </c>
      <c r="E127" s="47">
        <v>240000</v>
      </c>
      <c r="F127" s="47">
        <v>240000</v>
      </c>
    </row>
    <row r="128" spans="2:6" ht="15" customHeight="1" x14ac:dyDescent="0.25">
      <c r="B128" s="137"/>
      <c r="C128" s="104"/>
      <c r="D128" s="1" t="s">
        <v>18</v>
      </c>
      <c r="E128" s="2">
        <v>200000</v>
      </c>
      <c r="F128" s="2">
        <v>0</v>
      </c>
    </row>
    <row r="129" spans="2:6" ht="15" customHeight="1" x14ac:dyDescent="0.25">
      <c r="B129" s="127"/>
      <c r="C129" s="127"/>
      <c r="D129" s="127"/>
      <c r="E129" s="127"/>
      <c r="F129" s="127"/>
    </row>
    <row r="130" spans="2:6" ht="15" customHeight="1" x14ac:dyDescent="0.25">
      <c r="B130" s="39" t="s">
        <v>71</v>
      </c>
      <c r="C130" s="39"/>
      <c r="D130" s="40" t="s">
        <v>95</v>
      </c>
      <c r="E130" s="41">
        <f>SUM(E131+E132+E133)</f>
        <v>500000</v>
      </c>
      <c r="F130" s="41">
        <f>SUM(F131+F132+F133)</f>
        <v>300000</v>
      </c>
    </row>
    <row r="131" spans="2:6" ht="15" customHeight="1" x14ac:dyDescent="0.25">
      <c r="B131" s="146"/>
      <c r="C131" s="100" t="s">
        <v>113</v>
      </c>
      <c r="D131" s="1" t="s">
        <v>13</v>
      </c>
      <c r="E131" s="47">
        <v>300000</v>
      </c>
      <c r="F131" s="47">
        <v>300000</v>
      </c>
    </row>
    <row r="132" spans="2:6" ht="15" customHeight="1" x14ac:dyDescent="0.25">
      <c r="B132" s="147"/>
      <c r="C132" s="101"/>
      <c r="D132" s="1" t="s">
        <v>18</v>
      </c>
      <c r="E132" s="2">
        <v>200000</v>
      </c>
      <c r="F132" s="2">
        <v>0</v>
      </c>
    </row>
    <row r="133" spans="2:6" x14ac:dyDescent="0.25">
      <c r="B133" s="148"/>
      <c r="C133" s="148"/>
      <c r="D133" s="148"/>
      <c r="E133" s="148"/>
      <c r="F133" s="148"/>
    </row>
    <row r="134" spans="2:6" ht="15" customHeight="1" x14ac:dyDescent="0.25">
      <c r="B134" s="124" t="s">
        <v>9</v>
      </c>
      <c r="C134" s="125"/>
      <c r="D134" s="126"/>
      <c r="E134" s="45">
        <f>SUM(E84+E88+E92+E95+E99+E102+E107+E110+E114+E118+E126+E130)</f>
        <v>13335000</v>
      </c>
      <c r="F134" s="45">
        <f>SUM(F84+F88+F92+F95+F99+F102+F107+F110+F114+F118+F126+F130)</f>
        <v>8385000</v>
      </c>
    </row>
    <row r="135" spans="2:6" ht="15" customHeight="1" x14ac:dyDescent="0.25">
      <c r="B135" s="95"/>
      <c r="C135" s="95"/>
      <c r="D135" s="95"/>
      <c r="E135" s="96"/>
      <c r="F135" s="96"/>
    </row>
    <row r="136" spans="2:6" ht="15" customHeight="1" x14ac:dyDescent="0.25">
      <c r="B136" s="95"/>
      <c r="C136" s="95"/>
      <c r="D136" s="95"/>
      <c r="E136" s="96"/>
      <c r="F136" s="96"/>
    </row>
    <row r="137" spans="2:6" ht="15" customHeight="1" x14ac:dyDescent="0.25">
      <c r="B137" s="95"/>
      <c r="C137" s="95"/>
      <c r="D137" s="95"/>
      <c r="E137" s="96"/>
      <c r="F137" s="96"/>
    </row>
    <row r="138" spans="2:6" ht="15" customHeight="1" x14ac:dyDescent="0.25">
      <c r="B138" s="12"/>
      <c r="C138" s="12"/>
      <c r="D138" s="8"/>
      <c r="E138" s="8"/>
      <c r="F138" s="74"/>
    </row>
    <row r="139" spans="2:6" ht="15" customHeight="1" x14ac:dyDescent="0.25">
      <c r="B139" s="26" t="s">
        <v>56</v>
      </c>
      <c r="C139" s="98" t="s">
        <v>31</v>
      </c>
      <c r="D139" s="99"/>
      <c r="E139" s="25" t="s">
        <v>7</v>
      </c>
      <c r="F139" s="25" t="s">
        <v>128</v>
      </c>
    </row>
    <row r="140" spans="2:6" ht="15" customHeight="1" x14ac:dyDescent="0.25">
      <c r="B140" s="131"/>
      <c r="C140" s="131"/>
      <c r="D140" s="131"/>
      <c r="E140" s="131"/>
      <c r="F140" s="131"/>
    </row>
    <row r="141" spans="2:6" ht="15" customHeight="1" x14ac:dyDescent="0.25">
      <c r="B141" s="42" t="s">
        <v>4</v>
      </c>
      <c r="C141" s="42"/>
      <c r="D141" s="40" t="s">
        <v>105</v>
      </c>
      <c r="E141" s="41">
        <f>SUM(E142)</f>
        <v>150000</v>
      </c>
      <c r="F141" s="41">
        <f>SUM(F142)</f>
        <v>150000</v>
      </c>
    </row>
    <row r="142" spans="2:6" ht="30.75" customHeight="1" x14ac:dyDescent="0.25">
      <c r="B142" s="38"/>
      <c r="C142" s="84" t="s">
        <v>113</v>
      </c>
      <c r="D142" s="1" t="s">
        <v>68</v>
      </c>
      <c r="E142" s="2">
        <v>150000</v>
      </c>
      <c r="F142" s="2">
        <v>150000</v>
      </c>
    </row>
    <row r="143" spans="2:6" ht="15" customHeight="1" x14ac:dyDescent="0.25">
      <c r="B143" s="127"/>
      <c r="C143" s="127"/>
      <c r="D143" s="127"/>
      <c r="E143" s="127"/>
      <c r="F143" s="127"/>
    </row>
    <row r="144" spans="2:6" ht="15" customHeight="1" x14ac:dyDescent="0.25">
      <c r="B144" s="39" t="s">
        <v>8</v>
      </c>
      <c r="C144" s="39"/>
      <c r="D144" s="40" t="s">
        <v>101</v>
      </c>
      <c r="E144" s="41">
        <f>SUM(E145)</f>
        <v>1050000</v>
      </c>
      <c r="F144" s="41">
        <f>SUM(F145)</f>
        <v>1050000</v>
      </c>
    </row>
    <row r="145" spans="2:6" ht="30" customHeight="1" x14ac:dyDescent="0.25">
      <c r="B145" s="3"/>
      <c r="C145" s="87" t="s">
        <v>113</v>
      </c>
      <c r="D145" s="1" t="s">
        <v>81</v>
      </c>
      <c r="E145" s="2">
        <v>1050000</v>
      </c>
      <c r="F145" s="2">
        <v>1050000</v>
      </c>
    </row>
    <row r="146" spans="2:6" ht="15" customHeight="1" x14ac:dyDescent="0.25">
      <c r="B146" s="113"/>
      <c r="C146" s="113"/>
      <c r="D146" s="113"/>
      <c r="E146" s="113"/>
      <c r="F146" s="113"/>
    </row>
    <row r="147" spans="2:6" ht="15" customHeight="1" x14ac:dyDescent="0.25">
      <c r="B147" s="124" t="s">
        <v>9</v>
      </c>
      <c r="C147" s="125"/>
      <c r="D147" s="126"/>
      <c r="E147" s="45">
        <f>SUM(E141+E144)</f>
        <v>1200000</v>
      </c>
      <c r="F147" s="45">
        <f>SUM(F141+F144)</f>
        <v>1200000</v>
      </c>
    </row>
    <row r="148" spans="2:6" ht="15" customHeight="1" x14ac:dyDescent="0.25">
      <c r="B148" s="6"/>
      <c r="C148" s="6"/>
      <c r="D148" s="7"/>
      <c r="E148" s="28"/>
      <c r="F148" s="28"/>
    </row>
    <row r="149" spans="2:6" ht="15" customHeight="1" x14ac:dyDescent="0.25">
      <c r="B149" s="6"/>
      <c r="C149" s="6"/>
      <c r="D149" s="7"/>
      <c r="E149" s="28"/>
      <c r="F149" s="28"/>
    </row>
    <row r="150" spans="2:6" ht="15" customHeight="1" x14ac:dyDescent="0.25">
      <c r="B150" s="12"/>
      <c r="C150" s="12"/>
      <c r="D150" s="8"/>
      <c r="E150" s="13"/>
      <c r="F150" s="13"/>
    </row>
    <row r="151" spans="2:6" ht="15" customHeight="1" x14ac:dyDescent="0.25">
      <c r="B151" s="26" t="s">
        <v>57</v>
      </c>
      <c r="C151" s="98" t="s">
        <v>33</v>
      </c>
      <c r="D151" s="99"/>
      <c r="E151" s="25" t="s">
        <v>7</v>
      </c>
      <c r="F151" s="25" t="s">
        <v>128</v>
      </c>
    </row>
    <row r="152" spans="2:6" ht="15" customHeight="1" x14ac:dyDescent="0.25">
      <c r="B152" s="131"/>
      <c r="C152" s="131"/>
      <c r="D152" s="131"/>
      <c r="E152" s="131"/>
      <c r="F152" s="131"/>
    </row>
    <row r="153" spans="2:6" ht="15" customHeight="1" x14ac:dyDescent="0.25">
      <c r="B153" s="39" t="s">
        <v>4</v>
      </c>
      <c r="C153" s="39"/>
      <c r="D153" s="40" t="s">
        <v>80</v>
      </c>
      <c r="E153" s="41">
        <f>SUM(E154+E155+E156)</f>
        <v>720000</v>
      </c>
      <c r="F153" s="41">
        <f>SUM(F154+F155+F156)</f>
        <v>470000</v>
      </c>
    </row>
    <row r="154" spans="2:6" x14ac:dyDescent="0.25">
      <c r="B154" s="102"/>
      <c r="C154" s="100" t="s">
        <v>113</v>
      </c>
      <c r="D154" s="1" t="s">
        <v>13</v>
      </c>
      <c r="E154" s="2">
        <v>400000</v>
      </c>
      <c r="F154" s="2">
        <v>150000</v>
      </c>
    </row>
    <row r="155" spans="2:6" x14ac:dyDescent="0.25">
      <c r="B155" s="103"/>
      <c r="C155" s="104"/>
      <c r="D155" s="1" t="s">
        <v>81</v>
      </c>
      <c r="E155" s="2">
        <v>220000</v>
      </c>
      <c r="F155" s="2">
        <v>220000</v>
      </c>
    </row>
    <row r="156" spans="2:6" x14ac:dyDescent="0.25">
      <c r="B156" s="105"/>
      <c r="C156" s="101"/>
      <c r="D156" s="1" t="s">
        <v>116</v>
      </c>
      <c r="E156" s="2">
        <v>100000</v>
      </c>
      <c r="F156" s="2">
        <v>100000</v>
      </c>
    </row>
    <row r="157" spans="2:6" ht="15" customHeight="1" x14ac:dyDescent="0.25">
      <c r="B157" s="113"/>
      <c r="C157" s="113"/>
      <c r="D157" s="113"/>
      <c r="E157" s="113"/>
      <c r="F157" s="113"/>
    </row>
    <row r="158" spans="2:6" ht="15" customHeight="1" x14ac:dyDescent="0.25">
      <c r="B158" s="124" t="s">
        <v>9</v>
      </c>
      <c r="C158" s="125"/>
      <c r="D158" s="126"/>
      <c r="E158" s="45">
        <f>SUM(E153)</f>
        <v>720000</v>
      </c>
      <c r="F158" s="45">
        <f>SUM(F153)</f>
        <v>470000</v>
      </c>
    </row>
    <row r="159" spans="2:6" ht="15" customHeight="1" x14ac:dyDescent="0.25">
      <c r="B159" s="4"/>
      <c r="C159" s="4"/>
      <c r="D159" s="5"/>
      <c r="E159" s="5"/>
      <c r="F159" s="75"/>
    </row>
    <row r="160" spans="2:6" ht="15" customHeight="1" x14ac:dyDescent="0.25">
      <c r="B160" s="4"/>
      <c r="C160" s="4"/>
      <c r="D160" s="5"/>
      <c r="E160" s="5"/>
      <c r="F160" s="75"/>
    </row>
    <row r="161" spans="2:6" ht="15" customHeight="1" x14ac:dyDescent="0.25">
      <c r="B161" s="4"/>
      <c r="C161" s="4"/>
      <c r="D161" s="5"/>
      <c r="E161" s="5"/>
      <c r="F161" s="75"/>
    </row>
    <row r="162" spans="2:6" ht="30" customHeight="1" x14ac:dyDescent="0.25">
      <c r="B162" s="61" t="s">
        <v>16</v>
      </c>
      <c r="C162" s="114" t="s">
        <v>34</v>
      </c>
      <c r="D162" s="114"/>
      <c r="E162" s="114"/>
      <c r="F162" s="115"/>
    </row>
    <row r="163" spans="2:6" ht="15" customHeight="1" x14ac:dyDescent="0.25">
      <c r="B163" s="12"/>
      <c r="C163" s="12"/>
      <c r="D163" s="8"/>
      <c r="E163" s="8"/>
      <c r="F163" s="74"/>
    </row>
    <row r="164" spans="2:6" ht="15" customHeight="1" x14ac:dyDescent="0.25">
      <c r="B164" s="26" t="s">
        <v>5</v>
      </c>
      <c r="C164" s="98" t="s">
        <v>6</v>
      </c>
      <c r="D164" s="99"/>
      <c r="E164" s="25" t="s">
        <v>7</v>
      </c>
      <c r="F164" s="25" t="s">
        <v>128</v>
      </c>
    </row>
    <row r="165" spans="2:6" ht="15" customHeight="1" x14ac:dyDescent="0.25">
      <c r="B165" s="131"/>
      <c r="C165" s="131"/>
      <c r="D165" s="131"/>
      <c r="E165" s="131"/>
      <c r="F165" s="131"/>
    </row>
    <row r="166" spans="2:6" ht="15" customHeight="1" x14ac:dyDescent="0.25">
      <c r="B166" s="39" t="s">
        <v>4</v>
      </c>
      <c r="C166" s="39"/>
      <c r="D166" s="40" t="s">
        <v>35</v>
      </c>
      <c r="E166" s="41">
        <f>SUM(E167+E168)</f>
        <v>800000</v>
      </c>
      <c r="F166" s="41">
        <f>SUM(F167+F168)</f>
        <v>810000</v>
      </c>
    </row>
    <row r="167" spans="2:6" x14ac:dyDescent="0.25">
      <c r="B167" s="102"/>
      <c r="C167" s="100" t="s">
        <v>113</v>
      </c>
      <c r="D167" s="1" t="s">
        <v>18</v>
      </c>
      <c r="E167" s="2">
        <v>665000</v>
      </c>
      <c r="F167" s="2">
        <v>665000</v>
      </c>
    </row>
    <row r="168" spans="2:6" x14ac:dyDescent="0.25">
      <c r="B168" s="105"/>
      <c r="C168" s="101"/>
      <c r="D168" s="1" t="s">
        <v>68</v>
      </c>
      <c r="E168" s="2">
        <v>135000</v>
      </c>
      <c r="F168" s="2">
        <v>145000</v>
      </c>
    </row>
    <row r="169" spans="2:6" ht="15" customHeight="1" x14ac:dyDescent="0.25">
      <c r="B169" s="127"/>
      <c r="C169" s="127"/>
      <c r="D169" s="127"/>
      <c r="E169" s="127"/>
      <c r="F169" s="127"/>
    </row>
    <row r="170" spans="2:6" ht="15" customHeight="1" x14ac:dyDescent="0.25">
      <c r="B170" s="39" t="s">
        <v>8</v>
      </c>
      <c r="C170" s="39"/>
      <c r="D170" s="40" t="s">
        <v>87</v>
      </c>
      <c r="E170" s="41">
        <f>SUM(E171+E172)</f>
        <v>100000</v>
      </c>
      <c r="F170" s="41">
        <f>SUM(F171+F172)</f>
        <v>0</v>
      </c>
    </row>
    <row r="171" spans="2:6" x14ac:dyDescent="0.25">
      <c r="B171" s="102"/>
      <c r="C171" s="100" t="s">
        <v>113</v>
      </c>
      <c r="D171" s="142" t="s">
        <v>18</v>
      </c>
      <c r="E171" s="138">
        <v>100000</v>
      </c>
      <c r="F171" s="138">
        <v>0</v>
      </c>
    </row>
    <row r="172" spans="2:6" x14ac:dyDescent="0.25">
      <c r="B172" s="103"/>
      <c r="C172" s="104"/>
      <c r="D172" s="143"/>
      <c r="E172" s="139"/>
      <c r="F172" s="139"/>
    </row>
    <row r="173" spans="2:6" ht="15" customHeight="1" x14ac:dyDescent="0.25">
      <c r="B173" s="127"/>
      <c r="C173" s="127"/>
      <c r="D173" s="127"/>
      <c r="E173" s="127"/>
      <c r="F173" s="127"/>
    </row>
    <row r="174" spans="2:6" ht="15" customHeight="1" x14ac:dyDescent="0.25">
      <c r="B174" s="39" t="s">
        <v>12</v>
      </c>
      <c r="C174" s="39"/>
      <c r="D174" s="40" t="s">
        <v>112</v>
      </c>
      <c r="E174" s="41">
        <f>SUM(E176)</f>
        <v>250000</v>
      </c>
      <c r="F174" s="41">
        <f>SUM(F176)</f>
        <v>0</v>
      </c>
    </row>
    <row r="175" spans="2:6" ht="15" customHeight="1" x14ac:dyDescent="0.25">
      <c r="B175" s="146"/>
      <c r="C175" s="100" t="s">
        <v>113</v>
      </c>
      <c r="D175" s="1" t="s">
        <v>13</v>
      </c>
      <c r="E175" s="47">
        <v>0</v>
      </c>
      <c r="F175" s="47">
        <v>1000</v>
      </c>
    </row>
    <row r="176" spans="2:6" ht="15" customHeight="1" x14ac:dyDescent="0.25">
      <c r="B176" s="147"/>
      <c r="C176" s="101"/>
      <c r="D176" s="1" t="s">
        <v>18</v>
      </c>
      <c r="E176" s="2">
        <v>250000</v>
      </c>
      <c r="F176" s="2">
        <v>0</v>
      </c>
    </row>
    <row r="177" spans="2:6" ht="15" customHeight="1" x14ac:dyDescent="0.25">
      <c r="B177" s="53"/>
      <c r="C177" s="54"/>
      <c r="D177" s="48"/>
      <c r="E177" s="50"/>
      <c r="F177" s="50"/>
    </row>
    <row r="178" spans="2:6" ht="15" customHeight="1" x14ac:dyDescent="0.25">
      <c r="B178" s="39" t="s">
        <v>16</v>
      </c>
      <c r="C178" s="39"/>
      <c r="D178" s="40" t="s">
        <v>119</v>
      </c>
      <c r="E178" s="41">
        <f>SUM(E179+E180)</f>
        <v>630000</v>
      </c>
      <c r="F178" s="41">
        <f>SUM(F179+F180)</f>
        <v>630000</v>
      </c>
    </row>
    <row r="179" spans="2:6" x14ac:dyDescent="0.25">
      <c r="B179" s="102"/>
      <c r="C179" s="100" t="s">
        <v>113</v>
      </c>
      <c r="D179" s="1" t="s">
        <v>68</v>
      </c>
      <c r="E179" s="2">
        <v>280000</v>
      </c>
      <c r="F179" s="2">
        <v>280000</v>
      </c>
    </row>
    <row r="180" spans="2:6" x14ac:dyDescent="0.25">
      <c r="B180" s="105"/>
      <c r="C180" s="101"/>
      <c r="D180" s="1" t="s">
        <v>18</v>
      </c>
      <c r="E180" s="2">
        <v>350000</v>
      </c>
      <c r="F180" s="2">
        <v>350000</v>
      </c>
    </row>
    <row r="181" spans="2:6" ht="15" customHeight="1" x14ac:dyDescent="0.25">
      <c r="B181" s="113"/>
      <c r="C181" s="113"/>
      <c r="D181" s="113"/>
      <c r="E181" s="113"/>
      <c r="F181" s="113"/>
    </row>
    <row r="182" spans="2:6" ht="15" customHeight="1" x14ac:dyDescent="0.25">
      <c r="B182" s="124" t="s">
        <v>9</v>
      </c>
      <c r="C182" s="125"/>
      <c r="D182" s="126"/>
      <c r="E182" s="45">
        <f>SUM(E166+E170+E174+E178)</f>
        <v>1780000</v>
      </c>
      <c r="F182" s="45">
        <f>SUM(F166+F170+F174+F178)</f>
        <v>1440000</v>
      </c>
    </row>
    <row r="183" spans="2:6" ht="15" customHeight="1" x14ac:dyDescent="0.25">
      <c r="B183" s="6"/>
      <c r="C183" s="6"/>
      <c r="D183" s="7"/>
      <c r="E183" s="28"/>
      <c r="F183" s="28"/>
    </row>
    <row r="184" spans="2:6" ht="15" customHeight="1" x14ac:dyDescent="0.25">
      <c r="B184" s="6"/>
      <c r="C184" s="6"/>
      <c r="D184" s="7"/>
      <c r="E184" s="28"/>
      <c r="F184" s="28"/>
    </row>
    <row r="185" spans="2:6" ht="15" customHeight="1" x14ac:dyDescent="0.25">
      <c r="B185" s="26" t="s">
        <v>30</v>
      </c>
      <c r="C185" s="98" t="s">
        <v>19</v>
      </c>
      <c r="D185" s="99"/>
      <c r="E185" s="25" t="s">
        <v>7</v>
      </c>
      <c r="F185" s="25" t="s">
        <v>128</v>
      </c>
    </row>
    <row r="186" spans="2:6" ht="15" customHeight="1" x14ac:dyDescent="0.25">
      <c r="B186" s="131"/>
      <c r="C186" s="131"/>
      <c r="D186" s="131"/>
      <c r="E186" s="131"/>
      <c r="F186" s="131"/>
    </row>
    <row r="187" spans="2:6" ht="29.25" customHeight="1" x14ac:dyDescent="0.25">
      <c r="B187" s="39" t="s">
        <v>4</v>
      </c>
      <c r="C187" s="39"/>
      <c r="D187" s="44" t="s">
        <v>78</v>
      </c>
      <c r="E187" s="41">
        <f>SUM(E188+E189+E190+E191)</f>
        <v>5315000</v>
      </c>
      <c r="F187" s="41">
        <f>SUM(F188+F189+F190+F191)</f>
        <v>5315000</v>
      </c>
    </row>
    <row r="188" spans="2:6" ht="15" customHeight="1" x14ac:dyDescent="0.25">
      <c r="B188" s="102"/>
      <c r="C188" s="100" t="s">
        <v>113</v>
      </c>
      <c r="D188" s="1" t="s">
        <v>18</v>
      </c>
      <c r="E188" s="2">
        <v>2715000</v>
      </c>
      <c r="F188" s="2">
        <v>2715000</v>
      </c>
    </row>
    <row r="189" spans="2:6" ht="15" customHeight="1" x14ac:dyDescent="0.25">
      <c r="B189" s="103"/>
      <c r="C189" s="104"/>
      <c r="D189" s="1" t="s">
        <v>68</v>
      </c>
      <c r="E189" s="2">
        <v>915000</v>
      </c>
      <c r="F189" s="2">
        <v>1090000</v>
      </c>
    </row>
    <row r="190" spans="2:6" ht="15" customHeight="1" x14ac:dyDescent="0.25">
      <c r="B190" s="103"/>
      <c r="C190" s="104"/>
      <c r="D190" s="1" t="s">
        <v>26</v>
      </c>
      <c r="E190" s="2">
        <v>805000</v>
      </c>
      <c r="F190" s="2">
        <v>0</v>
      </c>
    </row>
    <row r="191" spans="2:6" ht="15" customHeight="1" x14ac:dyDescent="0.25">
      <c r="B191" s="105"/>
      <c r="C191" s="101"/>
      <c r="D191" s="1" t="s">
        <v>13</v>
      </c>
      <c r="E191" s="2">
        <v>880000</v>
      </c>
      <c r="F191" s="2">
        <v>1510000</v>
      </c>
    </row>
    <row r="192" spans="2:6" ht="15" customHeight="1" x14ac:dyDescent="0.25">
      <c r="B192" s="113"/>
      <c r="C192" s="113"/>
      <c r="D192" s="113"/>
      <c r="E192" s="113"/>
      <c r="F192" s="113"/>
    </row>
    <row r="193" spans="2:6" ht="15" customHeight="1" x14ac:dyDescent="0.25">
      <c r="B193" s="124" t="s">
        <v>9</v>
      </c>
      <c r="C193" s="125"/>
      <c r="D193" s="126"/>
      <c r="E193" s="45">
        <f>SUM(E187)</f>
        <v>5315000</v>
      </c>
      <c r="F193" s="45">
        <f>SUM(F187)</f>
        <v>5315000</v>
      </c>
    </row>
    <row r="194" spans="2:6" x14ac:dyDescent="0.25">
      <c r="B194" s="6"/>
      <c r="C194" s="6"/>
    </row>
    <row r="195" spans="2:6" x14ac:dyDescent="0.25">
      <c r="B195" s="6"/>
      <c r="C195" s="6"/>
    </row>
    <row r="196" spans="2:6" x14ac:dyDescent="0.25">
      <c r="B196" s="6"/>
      <c r="C196" s="6"/>
    </row>
    <row r="197" spans="2:6" ht="15" customHeight="1" x14ac:dyDescent="0.25">
      <c r="B197" s="26" t="s">
        <v>32</v>
      </c>
      <c r="C197" s="98" t="s">
        <v>23</v>
      </c>
      <c r="D197" s="99"/>
      <c r="E197" s="25" t="s">
        <v>7</v>
      </c>
      <c r="F197" s="25" t="s">
        <v>128</v>
      </c>
    </row>
    <row r="198" spans="2:6" ht="15" customHeight="1" x14ac:dyDescent="0.25">
      <c r="B198" s="131"/>
      <c r="C198" s="131"/>
      <c r="D198" s="131"/>
      <c r="E198" s="131"/>
      <c r="F198" s="131"/>
    </row>
    <row r="199" spans="2:6" ht="30.75" customHeight="1" x14ac:dyDescent="0.25">
      <c r="B199" s="42" t="s">
        <v>4</v>
      </c>
      <c r="C199" s="42"/>
      <c r="D199" s="44" t="s">
        <v>97</v>
      </c>
      <c r="E199" s="41">
        <f>SUM(E200+E201)</f>
        <v>2550000</v>
      </c>
      <c r="F199" s="41">
        <f>SUM(F200+F201)</f>
        <v>0</v>
      </c>
    </row>
    <row r="200" spans="2:6" ht="15" customHeight="1" x14ac:dyDescent="0.25">
      <c r="B200" s="103"/>
      <c r="C200" s="104" t="s">
        <v>113</v>
      </c>
      <c r="D200" s="142" t="s">
        <v>98</v>
      </c>
      <c r="E200" s="144">
        <v>2550000</v>
      </c>
      <c r="F200" s="138">
        <v>0</v>
      </c>
    </row>
    <row r="201" spans="2:6" ht="15" customHeight="1" x14ac:dyDescent="0.25">
      <c r="B201" s="105"/>
      <c r="C201" s="101"/>
      <c r="D201" s="143"/>
      <c r="E201" s="145"/>
      <c r="F201" s="139"/>
    </row>
    <row r="202" spans="2:6" ht="15" customHeight="1" x14ac:dyDescent="0.25">
      <c r="B202" s="49"/>
      <c r="C202" s="49"/>
      <c r="D202" s="55"/>
      <c r="E202" s="56"/>
      <c r="F202" s="56"/>
    </row>
    <row r="203" spans="2:6" ht="30" customHeight="1" x14ac:dyDescent="0.25">
      <c r="B203" s="42" t="s">
        <v>8</v>
      </c>
      <c r="C203" s="42"/>
      <c r="D203" s="44" t="s">
        <v>124</v>
      </c>
      <c r="E203" s="41">
        <f>SUM(E204+E205+E206)</f>
        <v>240000</v>
      </c>
      <c r="F203" s="41">
        <f>SUM(F204+F205+F206)</f>
        <v>240000</v>
      </c>
    </row>
    <row r="204" spans="2:6" ht="15" customHeight="1" x14ac:dyDescent="0.25">
      <c r="B204" s="102"/>
      <c r="C204" s="106" t="s">
        <v>113</v>
      </c>
      <c r="D204" s="1" t="s">
        <v>86</v>
      </c>
      <c r="E204" s="2">
        <v>185000</v>
      </c>
      <c r="F204" s="2">
        <v>185000</v>
      </c>
    </row>
    <row r="205" spans="2:6" ht="15" customHeight="1" x14ac:dyDescent="0.25">
      <c r="B205" s="103"/>
      <c r="C205" s="107"/>
      <c r="D205" s="1" t="s">
        <v>13</v>
      </c>
      <c r="E205" s="2">
        <v>30000</v>
      </c>
      <c r="F205" s="2">
        <v>30000</v>
      </c>
    </row>
    <row r="206" spans="2:6" ht="15" customHeight="1" x14ac:dyDescent="0.25">
      <c r="B206" s="103"/>
      <c r="C206" s="107"/>
      <c r="D206" s="1" t="s">
        <v>99</v>
      </c>
      <c r="E206" s="2">
        <v>25000</v>
      </c>
      <c r="F206" s="2">
        <v>25000</v>
      </c>
    </row>
    <row r="207" spans="2:6" ht="15" customHeight="1" x14ac:dyDescent="0.25">
      <c r="B207" s="49"/>
      <c r="C207" s="49"/>
      <c r="D207" s="55"/>
      <c r="E207" s="56"/>
      <c r="F207" s="56"/>
    </row>
    <row r="208" spans="2:6" ht="15" customHeight="1" x14ac:dyDescent="0.25">
      <c r="B208" s="42" t="s">
        <v>12</v>
      </c>
      <c r="C208" s="42"/>
      <c r="D208" s="40" t="s">
        <v>125</v>
      </c>
      <c r="E208" s="41">
        <f>SUM(E209)</f>
        <v>25000</v>
      </c>
      <c r="F208" s="41">
        <f>SUM(F209)</f>
        <v>25000</v>
      </c>
    </row>
    <row r="209" spans="2:6" ht="30" customHeight="1" x14ac:dyDescent="0.25">
      <c r="B209" s="36"/>
      <c r="C209" s="85" t="s">
        <v>113</v>
      </c>
      <c r="D209" s="1" t="s">
        <v>13</v>
      </c>
      <c r="E209" s="2">
        <v>25000</v>
      </c>
      <c r="F209" s="2">
        <v>25000</v>
      </c>
    </row>
    <row r="210" spans="2:6" ht="15" customHeight="1" x14ac:dyDescent="0.25">
      <c r="B210" s="49"/>
      <c r="C210" s="49"/>
      <c r="D210" s="55"/>
      <c r="E210" s="56"/>
      <c r="F210" s="56"/>
    </row>
    <row r="211" spans="2:6" ht="15" customHeight="1" x14ac:dyDescent="0.25">
      <c r="B211" s="42" t="s">
        <v>16</v>
      </c>
      <c r="C211" s="42"/>
      <c r="D211" s="40" t="s">
        <v>100</v>
      </c>
      <c r="E211" s="41">
        <f>SUM(E212+E213)</f>
        <v>200000</v>
      </c>
      <c r="F211" s="41">
        <f>SUM(F212+F213)</f>
        <v>200000</v>
      </c>
    </row>
    <row r="212" spans="2:6" ht="15" customHeight="1" x14ac:dyDescent="0.25">
      <c r="B212" s="102"/>
      <c r="C212" s="100" t="s">
        <v>113</v>
      </c>
      <c r="D212" s="1" t="s">
        <v>26</v>
      </c>
      <c r="E212" s="2">
        <v>200000</v>
      </c>
      <c r="F212" s="2">
        <v>200000</v>
      </c>
    </row>
    <row r="213" spans="2:6" ht="15" customHeight="1" x14ac:dyDescent="0.25">
      <c r="B213" s="103"/>
      <c r="C213" s="104"/>
      <c r="D213" s="1" t="s">
        <v>114</v>
      </c>
      <c r="E213" s="2">
        <v>0</v>
      </c>
      <c r="F213" s="2">
        <v>0</v>
      </c>
    </row>
    <row r="214" spans="2:6" ht="15" customHeight="1" x14ac:dyDescent="0.25">
      <c r="B214" s="49"/>
      <c r="C214" s="49"/>
      <c r="D214" s="55"/>
      <c r="E214" s="56"/>
      <c r="F214" s="56"/>
    </row>
    <row r="215" spans="2:6" ht="15" customHeight="1" x14ac:dyDescent="0.25">
      <c r="B215" s="42" t="s">
        <v>17</v>
      </c>
      <c r="C215" s="42"/>
      <c r="D215" s="40" t="s">
        <v>102</v>
      </c>
      <c r="E215" s="41">
        <f>SUM(E216)</f>
        <v>60000</v>
      </c>
      <c r="F215" s="41">
        <f>SUM(F216)</f>
        <v>70000</v>
      </c>
    </row>
    <row r="216" spans="2:6" ht="30" customHeight="1" x14ac:dyDescent="0.25">
      <c r="B216" s="36"/>
      <c r="C216" s="85" t="s">
        <v>113</v>
      </c>
      <c r="D216" s="1" t="s">
        <v>66</v>
      </c>
      <c r="E216" s="2">
        <v>60000</v>
      </c>
      <c r="F216" s="2">
        <v>70000</v>
      </c>
    </row>
    <row r="217" spans="2:6" ht="15" customHeight="1" x14ac:dyDescent="0.25">
      <c r="B217" s="49"/>
      <c r="C217" s="49"/>
      <c r="D217" s="55"/>
      <c r="E217" s="56"/>
      <c r="F217" s="56"/>
    </row>
    <row r="218" spans="2:6" ht="29.25" customHeight="1" x14ac:dyDescent="0.25">
      <c r="B218" s="42" t="s">
        <v>20</v>
      </c>
      <c r="C218" s="42"/>
      <c r="D218" s="44" t="s">
        <v>127</v>
      </c>
      <c r="E218" s="41">
        <f>SUM(E219+E220)</f>
        <v>7320683</v>
      </c>
      <c r="F218" s="41">
        <f>SUM(F219+F220)</f>
        <v>8415683</v>
      </c>
    </row>
    <row r="219" spans="2:6" ht="15" customHeight="1" x14ac:dyDescent="0.25">
      <c r="B219" s="102"/>
      <c r="C219" s="100" t="s">
        <v>113</v>
      </c>
      <c r="D219" s="1" t="s">
        <v>13</v>
      </c>
      <c r="E219" s="2">
        <v>176300</v>
      </c>
      <c r="F219" s="2">
        <v>176300</v>
      </c>
    </row>
    <row r="220" spans="2:6" ht="15" customHeight="1" x14ac:dyDescent="0.25">
      <c r="B220" s="103"/>
      <c r="C220" s="104"/>
      <c r="D220" s="1" t="s">
        <v>103</v>
      </c>
      <c r="E220" s="2">
        <v>7144383</v>
      </c>
      <c r="F220" s="2">
        <v>8239383</v>
      </c>
    </row>
    <row r="221" spans="2:6" ht="15" customHeight="1" x14ac:dyDescent="0.25">
      <c r="B221" s="49"/>
      <c r="C221" s="49"/>
      <c r="D221" s="55"/>
      <c r="E221" s="56"/>
      <c r="F221" s="56"/>
    </row>
    <row r="222" spans="2:6" ht="15" customHeight="1" x14ac:dyDescent="0.25">
      <c r="B222" s="42" t="s">
        <v>21</v>
      </c>
      <c r="C222" s="42"/>
      <c r="D222" s="40" t="s">
        <v>126</v>
      </c>
      <c r="E222" s="41">
        <f>SUM(E223+E224)</f>
        <v>1200000</v>
      </c>
      <c r="F222" s="41">
        <f>SUM(F223+F224)</f>
        <v>1095000</v>
      </c>
    </row>
    <row r="223" spans="2:6" ht="15" customHeight="1" x14ac:dyDescent="0.25">
      <c r="B223" s="102"/>
      <c r="C223" s="100" t="s">
        <v>113</v>
      </c>
      <c r="D223" s="1" t="s">
        <v>13</v>
      </c>
      <c r="E223" s="2">
        <v>600000</v>
      </c>
      <c r="F223" s="2">
        <v>495000</v>
      </c>
    </row>
    <row r="224" spans="2:6" ht="15" customHeight="1" x14ac:dyDescent="0.25">
      <c r="B224" s="103"/>
      <c r="C224" s="104"/>
      <c r="D224" s="1" t="s">
        <v>18</v>
      </c>
      <c r="E224" s="2">
        <v>600000</v>
      </c>
      <c r="F224" s="2">
        <v>600000</v>
      </c>
    </row>
    <row r="225" spans="2:6" ht="15" customHeight="1" x14ac:dyDescent="0.25">
      <c r="B225" s="49"/>
      <c r="C225" s="49"/>
      <c r="D225" s="55"/>
      <c r="E225" s="56"/>
      <c r="F225" s="56"/>
    </row>
    <row r="226" spans="2:6" s="43" customFormat="1" ht="15" customHeight="1" x14ac:dyDescent="0.25">
      <c r="B226" s="42" t="s">
        <v>22</v>
      </c>
      <c r="C226" s="42"/>
      <c r="D226" s="40" t="s">
        <v>85</v>
      </c>
      <c r="E226" s="41">
        <f>SUM(E227+E228)</f>
        <v>920000</v>
      </c>
      <c r="F226" s="41">
        <f>SUM(F227+F228)</f>
        <v>920000</v>
      </c>
    </row>
    <row r="227" spans="2:6" ht="15" customHeight="1" x14ac:dyDescent="0.25">
      <c r="B227" s="102"/>
      <c r="C227" s="100" t="s">
        <v>113</v>
      </c>
      <c r="D227" s="1" t="s">
        <v>86</v>
      </c>
      <c r="E227" s="2">
        <v>100000</v>
      </c>
      <c r="F227" s="2">
        <v>100000</v>
      </c>
    </row>
    <row r="228" spans="2:6" ht="15" customHeight="1" x14ac:dyDescent="0.25">
      <c r="B228" s="105"/>
      <c r="C228" s="101"/>
      <c r="D228" s="1" t="s">
        <v>18</v>
      </c>
      <c r="E228" s="2">
        <v>820000</v>
      </c>
      <c r="F228" s="2">
        <v>820000</v>
      </c>
    </row>
    <row r="229" spans="2:6" ht="15" customHeight="1" x14ac:dyDescent="0.25">
      <c r="B229" s="49"/>
      <c r="C229" s="49"/>
      <c r="D229" s="55"/>
      <c r="E229" s="56"/>
      <c r="F229" s="56"/>
    </row>
    <row r="230" spans="2:6" ht="15" customHeight="1" x14ac:dyDescent="0.25">
      <c r="B230" s="42" t="s">
        <v>24</v>
      </c>
      <c r="C230" s="42"/>
      <c r="D230" s="40" t="s">
        <v>96</v>
      </c>
      <c r="E230" s="41">
        <f>SUM(E231+E232)</f>
        <v>250000</v>
      </c>
      <c r="F230" s="41">
        <f>SUM(F231+F232)</f>
        <v>1142000</v>
      </c>
    </row>
    <row r="231" spans="2:6" ht="15" customHeight="1" x14ac:dyDescent="0.25">
      <c r="B231" s="116"/>
      <c r="C231" s="100" t="s">
        <v>113</v>
      </c>
      <c r="D231" s="1" t="s">
        <v>13</v>
      </c>
      <c r="E231" s="47">
        <v>250000</v>
      </c>
      <c r="F231" s="47">
        <v>250000</v>
      </c>
    </row>
    <row r="232" spans="2:6" ht="15" customHeight="1" x14ac:dyDescent="0.25">
      <c r="B232" s="117"/>
      <c r="C232" s="101"/>
      <c r="D232" s="1" t="s">
        <v>28</v>
      </c>
      <c r="E232" s="2">
        <v>0</v>
      </c>
      <c r="F232" s="2">
        <v>892000</v>
      </c>
    </row>
    <row r="233" spans="2:6" ht="15" customHeight="1" x14ac:dyDescent="0.25">
      <c r="B233" s="53"/>
      <c r="C233" s="54"/>
      <c r="D233" s="48"/>
      <c r="E233" s="50"/>
      <c r="F233" s="50"/>
    </row>
    <row r="234" spans="2:6" ht="15" customHeight="1" x14ac:dyDescent="0.25">
      <c r="B234" s="42" t="s">
        <v>25</v>
      </c>
      <c r="C234" s="42"/>
      <c r="D234" s="40" t="s">
        <v>118</v>
      </c>
      <c r="E234" s="41">
        <f>SUM(E235+E236)</f>
        <v>400000</v>
      </c>
      <c r="F234" s="41">
        <f>SUM(F235+F236)</f>
        <v>155000</v>
      </c>
    </row>
    <row r="235" spans="2:6" ht="15" customHeight="1" x14ac:dyDescent="0.25">
      <c r="B235" s="102"/>
      <c r="C235" s="100" t="s">
        <v>113</v>
      </c>
      <c r="D235" s="1" t="s">
        <v>13</v>
      </c>
      <c r="E235" s="2">
        <v>140000</v>
      </c>
      <c r="F235" s="2">
        <v>155000</v>
      </c>
    </row>
    <row r="236" spans="2:6" ht="15" customHeight="1" x14ac:dyDescent="0.25">
      <c r="B236" s="105"/>
      <c r="C236" s="101"/>
      <c r="D236" s="1" t="s">
        <v>18</v>
      </c>
      <c r="E236" s="76">
        <v>260000</v>
      </c>
      <c r="F236" s="76">
        <v>0</v>
      </c>
    </row>
    <row r="237" spans="2:6" ht="15" customHeight="1" x14ac:dyDescent="0.25">
      <c r="B237" s="53"/>
      <c r="C237" s="54"/>
      <c r="D237" s="48"/>
      <c r="E237" s="50"/>
      <c r="F237" s="50"/>
    </row>
    <row r="238" spans="2:6" ht="15" customHeight="1" x14ac:dyDescent="0.25">
      <c r="B238" s="42" t="s">
        <v>69</v>
      </c>
      <c r="C238" s="42"/>
      <c r="D238" s="40" t="s">
        <v>120</v>
      </c>
      <c r="E238" s="41">
        <f>SUM(E239+E240)</f>
        <v>530000</v>
      </c>
      <c r="F238" s="41">
        <f>SUM(F239+F240)</f>
        <v>630000</v>
      </c>
    </row>
    <row r="239" spans="2:6" ht="15" customHeight="1" x14ac:dyDescent="0.25">
      <c r="B239" s="102"/>
      <c r="C239" s="100" t="s">
        <v>113</v>
      </c>
      <c r="D239" s="1" t="s">
        <v>13</v>
      </c>
      <c r="E239" s="2">
        <v>200000</v>
      </c>
      <c r="F239" s="2">
        <v>300000</v>
      </c>
    </row>
    <row r="240" spans="2:6" ht="15" customHeight="1" x14ac:dyDescent="0.25">
      <c r="B240" s="105"/>
      <c r="C240" s="101"/>
      <c r="D240" s="1" t="s">
        <v>18</v>
      </c>
      <c r="E240" s="76">
        <v>330000</v>
      </c>
      <c r="F240" s="76">
        <v>330000</v>
      </c>
    </row>
    <row r="241" spans="2:6" ht="15" customHeight="1" x14ac:dyDescent="0.25">
      <c r="B241" s="53"/>
      <c r="C241" s="54"/>
      <c r="D241" s="48"/>
      <c r="E241" s="50"/>
      <c r="F241" s="50"/>
    </row>
    <row r="242" spans="2:6" ht="15" customHeight="1" x14ac:dyDescent="0.25">
      <c r="B242" s="42" t="s">
        <v>70</v>
      </c>
      <c r="C242" s="42"/>
      <c r="D242" s="40" t="s">
        <v>121</v>
      </c>
      <c r="E242" s="41">
        <f>SUM(E243+E244)</f>
        <v>500000</v>
      </c>
      <c r="F242" s="41">
        <f>SUM(F243+F244)</f>
        <v>30000</v>
      </c>
    </row>
    <row r="243" spans="2:6" ht="15" customHeight="1" x14ac:dyDescent="0.25">
      <c r="B243" s="116"/>
      <c r="C243" s="100" t="s">
        <v>113</v>
      </c>
      <c r="D243" s="142" t="s">
        <v>13</v>
      </c>
      <c r="E243" s="172">
        <v>500000</v>
      </c>
      <c r="F243" s="172">
        <v>30000</v>
      </c>
    </row>
    <row r="244" spans="2:6" ht="15" customHeight="1" x14ac:dyDescent="0.25">
      <c r="B244" s="117"/>
      <c r="C244" s="101"/>
      <c r="D244" s="143"/>
      <c r="E244" s="173"/>
      <c r="F244" s="173"/>
    </row>
    <row r="245" spans="2:6" ht="15" customHeight="1" x14ac:dyDescent="0.25">
      <c r="B245" s="53"/>
      <c r="C245" s="54"/>
      <c r="D245" s="48"/>
      <c r="E245" s="50"/>
      <c r="F245" s="50"/>
    </row>
    <row r="246" spans="2:6" ht="15" customHeight="1" x14ac:dyDescent="0.25">
      <c r="B246" s="42" t="s">
        <v>71</v>
      </c>
      <c r="C246" s="42"/>
      <c r="D246" s="40" t="s">
        <v>122</v>
      </c>
      <c r="E246" s="41">
        <f>SUM(E247+E248)</f>
        <v>150000</v>
      </c>
      <c r="F246" s="41">
        <f>SUM(F247+F248)</f>
        <v>150000</v>
      </c>
    </row>
    <row r="247" spans="2:6" ht="15" customHeight="1" x14ac:dyDescent="0.25">
      <c r="B247" s="102"/>
      <c r="C247" s="100" t="s">
        <v>113</v>
      </c>
      <c r="D247" s="1" t="s">
        <v>26</v>
      </c>
      <c r="E247" s="2">
        <v>68000</v>
      </c>
      <c r="F247" s="2">
        <v>68000</v>
      </c>
    </row>
    <row r="248" spans="2:6" ht="15" customHeight="1" x14ac:dyDescent="0.25">
      <c r="B248" s="105"/>
      <c r="C248" s="101"/>
      <c r="D248" s="1" t="s">
        <v>18</v>
      </c>
      <c r="E248" s="76">
        <v>82000</v>
      </c>
      <c r="F248" s="76">
        <v>82000</v>
      </c>
    </row>
    <row r="249" spans="2:6" ht="15" customHeight="1" x14ac:dyDescent="0.25">
      <c r="B249" s="53"/>
      <c r="C249" s="54"/>
      <c r="D249" s="48"/>
      <c r="E249" s="50"/>
      <c r="F249" s="50"/>
    </row>
    <row r="250" spans="2:6" ht="15" customHeight="1" x14ac:dyDescent="0.25">
      <c r="B250" s="42" t="s">
        <v>74</v>
      </c>
      <c r="C250" s="42"/>
      <c r="D250" s="40" t="s">
        <v>123</v>
      </c>
      <c r="E250" s="41">
        <f>SUM(E251)</f>
        <v>250000</v>
      </c>
      <c r="F250" s="41">
        <f>SUM(F251)</f>
        <v>250000</v>
      </c>
    </row>
    <row r="251" spans="2:6" ht="29.25" customHeight="1" x14ac:dyDescent="0.25">
      <c r="B251" s="3"/>
      <c r="C251" s="87" t="s">
        <v>113</v>
      </c>
      <c r="D251" s="1" t="s">
        <v>18</v>
      </c>
      <c r="E251" s="2">
        <v>250000</v>
      </c>
      <c r="F251" s="2">
        <v>250000</v>
      </c>
    </row>
    <row r="252" spans="2:6" ht="15" customHeight="1" x14ac:dyDescent="0.25">
      <c r="B252" s="57"/>
      <c r="C252" s="52"/>
      <c r="D252" s="8"/>
      <c r="E252" s="58"/>
      <c r="F252" s="58"/>
    </row>
    <row r="253" spans="2:6" ht="15" customHeight="1" x14ac:dyDescent="0.25">
      <c r="B253" s="124" t="s">
        <v>9</v>
      </c>
      <c r="C253" s="125"/>
      <c r="D253" s="126"/>
      <c r="E253" s="45">
        <f>SUM(E199+E203+E208+E211+E215+E218+E222+E226+E230+E234+E238+E242+E246+E250)</f>
        <v>14595683</v>
      </c>
      <c r="F253" s="45">
        <f>SUM(F199+F203+F208+F211+F215+F218+F222+F226+F230+F234+F238+F242+F246+F250)</f>
        <v>13322683</v>
      </c>
    </row>
    <row r="254" spans="2:6" ht="15" customHeight="1" x14ac:dyDescent="0.25">
      <c r="B254" s="6"/>
      <c r="C254" s="6"/>
      <c r="D254" s="7"/>
      <c r="E254" s="46"/>
      <c r="F254" s="46"/>
    </row>
    <row r="255" spans="2:6" x14ac:dyDescent="0.25">
      <c r="B255" s="6"/>
      <c r="C255" s="6"/>
      <c r="E255" s="97"/>
    </row>
    <row r="256" spans="2:6" x14ac:dyDescent="0.25">
      <c r="B256" s="6"/>
      <c r="C256" s="6"/>
    </row>
    <row r="257" spans="2:6" x14ac:dyDescent="0.25">
      <c r="B257" s="6"/>
      <c r="C257" s="6"/>
    </row>
    <row r="258" spans="2:6" x14ac:dyDescent="0.25">
      <c r="B258" s="6"/>
      <c r="C258" s="6"/>
    </row>
    <row r="259" spans="2:6" x14ac:dyDescent="0.25">
      <c r="B259" s="6"/>
      <c r="C259" s="6"/>
    </row>
    <row r="260" spans="2:6" ht="22.5" customHeight="1" x14ac:dyDescent="0.25">
      <c r="B260" s="134" t="s">
        <v>44</v>
      </c>
      <c r="C260" s="134"/>
      <c r="D260" s="134"/>
      <c r="E260" s="134"/>
      <c r="F260" s="134"/>
    </row>
    <row r="261" spans="2:6" x14ac:dyDescent="0.25">
      <c r="B261" s="6"/>
      <c r="C261" s="6"/>
    </row>
    <row r="262" spans="2:6" ht="19.5" customHeight="1" x14ac:dyDescent="0.25">
      <c r="B262" s="118" t="s">
        <v>65</v>
      </c>
      <c r="C262" s="118"/>
      <c r="D262" s="118"/>
      <c r="E262" s="118"/>
      <c r="F262" s="118"/>
    </row>
    <row r="263" spans="2:6" ht="15" customHeight="1" x14ac:dyDescent="0.25">
      <c r="B263" s="23"/>
      <c r="C263" s="23"/>
      <c r="D263" s="23"/>
      <c r="E263" s="23"/>
      <c r="F263" s="77"/>
    </row>
    <row r="264" spans="2:6" ht="20.25" customHeight="1" x14ac:dyDescent="0.25">
      <c r="B264" s="128" t="s">
        <v>72</v>
      </c>
      <c r="C264" s="129"/>
      <c r="D264" s="130"/>
      <c r="E264" s="15" t="s">
        <v>7</v>
      </c>
      <c r="F264" s="15" t="s">
        <v>128</v>
      </c>
    </row>
    <row r="265" spans="2:6" ht="31.5" customHeight="1" x14ac:dyDescent="0.25">
      <c r="B265" s="119" t="s">
        <v>134</v>
      </c>
      <c r="C265" s="120"/>
      <c r="D265" s="121"/>
      <c r="E265" s="82"/>
      <c r="F265" s="82"/>
    </row>
    <row r="266" spans="2:6" ht="15" customHeight="1" x14ac:dyDescent="0.25">
      <c r="B266" s="108" t="s">
        <v>58</v>
      </c>
      <c r="C266" s="109"/>
      <c r="D266" s="110"/>
      <c r="E266" s="9">
        <f>SUM(E49)</f>
        <v>120000</v>
      </c>
      <c r="F266" s="9">
        <f>SUM(F49)</f>
        <v>120000</v>
      </c>
    </row>
    <row r="267" spans="2:6" ht="31.5" customHeight="1" x14ac:dyDescent="0.25">
      <c r="B267" s="119" t="s">
        <v>133</v>
      </c>
      <c r="C267" s="120"/>
      <c r="D267" s="121"/>
      <c r="E267" s="9"/>
      <c r="F267" s="2"/>
    </row>
    <row r="268" spans="2:6" ht="15" customHeight="1" x14ac:dyDescent="0.25">
      <c r="B268" s="174" t="s">
        <v>59</v>
      </c>
      <c r="C268" s="175"/>
      <c r="D268" s="176"/>
      <c r="E268" s="9">
        <v>0</v>
      </c>
      <c r="F268" s="2">
        <v>0</v>
      </c>
    </row>
    <row r="269" spans="2:6" ht="15" customHeight="1" x14ac:dyDescent="0.25">
      <c r="B269" s="108" t="s">
        <v>106</v>
      </c>
      <c r="C269" s="109"/>
      <c r="D269" s="110"/>
      <c r="E269" s="9">
        <f>SUM(E60)</f>
        <v>290000</v>
      </c>
      <c r="F269" s="2">
        <f>SUM(F60)</f>
        <v>0</v>
      </c>
    </row>
    <row r="270" spans="2:6" ht="15" customHeight="1" x14ac:dyDescent="0.25">
      <c r="B270" s="108" t="s">
        <v>109</v>
      </c>
      <c r="C270" s="109"/>
      <c r="D270" s="110"/>
      <c r="E270" s="9">
        <v>0</v>
      </c>
      <c r="F270" s="2">
        <v>0</v>
      </c>
    </row>
    <row r="271" spans="2:6" ht="15" customHeight="1" x14ac:dyDescent="0.25">
      <c r="B271" s="108" t="s">
        <v>60</v>
      </c>
      <c r="C271" s="109"/>
      <c r="D271" s="110"/>
      <c r="E271" s="9">
        <f>SUM(E78)</f>
        <v>3177000</v>
      </c>
      <c r="F271" s="9">
        <f>SUM(F78)</f>
        <v>3177000</v>
      </c>
    </row>
    <row r="272" spans="2:6" ht="15" customHeight="1" x14ac:dyDescent="0.25">
      <c r="B272" s="108" t="s">
        <v>61</v>
      </c>
      <c r="C272" s="109"/>
      <c r="D272" s="110"/>
      <c r="E272" s="9">
        <f>SUM(E134)</f>
        <v>13335000</v>
      </c>
      <c r="F272" s="9">
        <f>SUM(F134)</f>
        <v>8385000</v>
      </c>
    </row>
    <row r="273" spans="2:6" ht="15" customHeight="1" x14ac:dyDescent="0.25">
      <c r="B273" s="108" t="s">
        <v>62</v>
      </c>
      <c r="C273" s="109"/>
      <c r="D273" s="110"/>
      <c r="E273" s="9">
        <f>SUM(E147)</f>
        <v>1200000</v>
      </c>
      <c r="F273" s="2">
        <f>SUM(F147)</f>
        <v>1200000</v>
      </c>
    </row>
    <row r="274" spans="2:6" ht="15" customHeight="1" x14ac:dyDescent="0.25">
      <c r="B274" s="108" t="s">
        <v>63</v>
      </c>
      <c r="C274" s="109"/>
      <c r="D274" s="110"/>
      <c r="E274" s="9">
        <f>SUM(E158)</f>
        <v>720000</v>
      </c>
      <c r="F274" s="2">
        <f>SUM(F158)</f>
        <v>470000</v>
      </c>
    </row>
    <row r="275" spans="2:6" ht="15" customHeight="1" x14ac:dyDescent="0.25">
      <c r="B275" s="108" t="s">
        <v>110</v>
      </c>
      <c r="C275" s="109"/>
      <c r="D275" s="110"/>
      <c r="E275" s="9">
        <v>0</v>
      </c>
      <c r="F275" s="2">
        <v>0</v>
      </c>
    </row>
    <row r="276" spans="2:6" ht="31.5" customHeight="1" x14ac:dyDescent="0.25">
      <c r="B276" s="119" t="s">
        <v>135</v>
      </c>
      <c r="C276" s="120"/>
      <c r="D276" s="121"/>
      <c r="E276" s="9"/>
      <c r="F276" s="2"/>
    </row>
    <row r="277" spans="2:6" ht="15" customHeight="1" x14ac:dyDescent="0.25">
      <c r="B277" s="108" t="s">
        <v>58</v>
      </c>
      <c r="C277" s="109"/>
      <c r="D277" s="110"/>
      <c r="E277" s="9">
        <f>SUM(E182)</f>
        <v>1780000</v>
      </c>
      <c r="F277" s="9">
        <f>SUM(F182)</f>
        <v>1440000</v>
      </c>
    </row>
    <row r="278" spans="2:6" ht="15" customHeight="1" x14ac:dyDescent="0.25">
      <c r="B278" s="108" t="s">
        <v>60</v>
      </c>
      <c r="C278" s="109"/>
      <c r="D278" s="110"/>
      <c r="E278" s="9">
        <f>SUM(E193)</f>
        <v>5315000</v>
      </c>
      <c r="F278" s="9">
        <f>SUM(F193)</f>
        <v>5315000</v>
      </c>
    </row>
    <row r="279" spans="2:6" ht="15" customHeight="1" x14ac:dyDescent="0.25">
      <c r="B279" s="108" t="s">
        <v>61</v>
      </c>
      <c r="C279" s="109"/>
      <c r="D279" s="110"/>
      <c r="E279" s="9">
        <f>SUM(E253)</f>
        <v>14595683</v>
      </c>
      <c r="F279" s="9">
        <f>SUM(F253)</f>
        <v>13322683</v>
      </c>
    </row>
    <row r="280" spans="2:6" ht="15" customHeight="1" x14ac:dyDescent="0.25">
      <c r="B280" s="111" t="s">
        <v>14</v>
      </c>
      <c r="C280" s="133"/>
      <c r="D280" s="112"/>
      <c r="E280" s="20">
        <f>SUM(E266:E279)</f>
        <v>40532683</v>
      </c>
      <c r="F280" s="20">
        <f>SUM(F266:F279)</f>
        <v>33429683</v>
      </c>
    </row>
    <row r="281" spans="2:6" ht="15" customHeight="1" x14ac:dyDescent="0.25">
      <c r="B281" s="10"/>
      <c r="C281" s="10"/>
      <c r="D281" s="11"/>
      <c r="E281" s="11"/>
      <c r="F281" s="79"/>
    </row>
    <row r="282" spans="2:6" ht="9.75" customHeight="1" x14ac:dyDescent="0.25">
      <c r="B282" s="6"/>
      <c r="C282" s="6"/>
      <c r="D282" s="7"/>
      <c r="E282" s="7"/>
      <c r="F282" s="73"/>
    </row>
    <row r="283" spans="2:6" ht="45" customHeight="1" x14ac:dyDescent="0.25">
      <c r="B283" s="132" t="s">
        <v>45</v>
      </c>
      <c r="C283" s="132"/>
      <c r="D283" s="132"/>
      <c r="E283" s="132"/>
      <c r="F283" s="132"/>
    </row>
    <row r="284" spans="2:6" ht="15" customHeight="1" x14ac:dyDescent="0.25">
      <c r="B284" s="6"/>
      <c r="C284" s="6"/>
      <c r="D284" s="88"/>
      <c r="E284" s="88"/>
      <c r="F284" s="88"/>
    </row>
    <row r="285" spans="2:6" ht="15" customHeight="1" x14ac:dyDescent="0.25">
      <c r="B285" s="6"/>
      <c r="C285" s="6"/>
      <c r="D285" s="88"/>
      <c r="E285" s="88"/>
      <c r="F285" s="88"/>
    </row>
    <row r="286" spans="2:6" ht="25.5" customHeight="1" x14ac:dyDescent="0.25">
      <c r="B286" s="123" t="s">
        <v>36</v>
      </c>
      <c r="C286" s="123"/>
      <c r="D286" s="123"/>
      <c r="E286" s="123"/>
      <c r="F286" s="123"/>
    </row>
    <row r="287" spans="2:6" ht="15" customHeight="1" x14ac:dyDescent="0.25">
      <c r="B287" s="32"/>
      <c r="C287" s="32"/>
      <c r="D287" s="32"/>
      <c r="E287" s="33"/>
      <c r="F287" s="80"/>
    </row>
    <row r="288" spans="2:6" ht="20.25" customHeight="1" x14ac:dyDescent="0.25">
      <c r="B288" s="16"/>
      <c r="C288" s="35"/>
      <c r="D288" s="17" t="s">
        <v>73</v>
      </c>
      <c r="E288" s="15" t="s">
        <v>7</v>
      </c>
      <c r="F288" s="15" t="s">
        <v>128</v>
      </c>
    </row>
    <row r="289" spans="2:8" ht="15" customHeight="1" x14ac:dyDescent="0.25">
      <c r="B289" s="3" t="s">
        <v>4</v>
      </c>
      <c r="C289" s="170" t="s">
        <v>10</v>
      </c>
      <c r="D289" s="171"/>
      <c r="E289" s="9">
        <f>SUM(E47+E142+E168+E179+E189)</f>
        <v>1600000</v>
      </c>
      <c r="F289" s="2">
        <f>SUM(F47+F142+F168+F179+F189)</f>
        <v>1785000</v>
      </c>
      <c r="H289" s="27"/>
    </row>
    <row r="290" spans="2:8" ht="15" customHeight="1" x14ac:dyDescent="0.25">
      <c r="B290" s="3" t="s">
        <v>8</v>
      </c>
      <c r="C290" s="170" t="s">
        <v>81</v>
      </c>
      <c r="D290" s="171"/>
      <c r="E290" s="9">
        <f>SUM(E145+E155)</f>
        <v>1270000</v>
      </c>
      <c r="F290" s="2">
        <f>SUM(F145+F155)</f>
        <v>1270000</v>
      </c>
      <c r="H290" s="27"/>
    </row>
    <row r="291" spans="2:8" ht="15" customHeight="1" x14ac:dyDescent="0.25">
      <c r="B291" s="3" t="s">
        <v>12</v>
      </c>
      <c r="C291" s="170" t="s">
        <v>18</v>
      </c>
      <c r="D291" s="171"/>
      <c r="E291" s="9">
        <f>SUM(E46+E75+E86+E105+E112+E115+E128+E132+E156+E167+E171+E176+E180+E188+E224+E228+E232+E236+E240+E244+E248+E251)</f>
        <v>9012000</v>
      </c>
      <c r="F291" s="2">
        <f>SUM(F46+F75+F86+F105+F112+F115+F128+F132+F156+F167+F171+F176+F180+F188+F224+F228+F236+F240+F244+F248+F251)</f>
        <v>7142000</v>
      </c>
      <c r="H291" s="27"/>
    </row>
    <row r="292" spans="2:8" ht="15" customHeight="1" x14ac:dyDescent="0.25">
      <c r="B292" s="3" t="s">
        <v>16</v>
      </c>
      <c r="C292" s="170" t="s">
        <v>13</v>
      </c>
      <c r="D292" s="171"/>
      <c r="E292" s="60">
        <f>SUM(E68+E85+E89+E96+E111+E119+E127+E131+E154+E191+E205+E209+E219+E223+E231+E235+E239+E243)</f>
        <v>7991300</v>
      </c>
      <c r="F292" s="47">
        <f>SUM(F68+F85+F89+F96+F111+F119+F127+F131+F154+F191+F205+F209+F219+F223+F231+F235+F239+F243)</f>
        <v>7611300</v>
      </c>
      <c r="H292" s="27"/>
    </row>
    <row r="293" spans="2:8" ht="15" customHeight="1" x14ac:dyDescent="0.25">
      <c r="B293" s="3" t="s">
        <v>17</v>
      </c>
      <c r="C293" s="170" t="s">
        <v>11</v>
      </c>
      <c r="D293" s="171"/>
      <c r="E293" s="9">
        <f>SUM(E90+E97+E133+E201)</f>
        <v>0</v>
      </c>
      <c r="F293" s="2">
        <f>SUM(F90+F97+F133+F201)</f>
        <v>0</v>
      </c>
      <c r="H293" s="27"/>
    </row>
    <row r="294" spans="2:8" ht="15" customHeight="1" x14ac:dyDescent="0.25">
      <c r="B294" s="3" t="s">
        <v>20</v>
      </c>
      <c r="C294" s="170" t="s">
        <v>26</v>
      </c>
      <c r="D294" s="171"/>
      <c r="E294" s="9">
        <f>SUM(E67+E76+E93+E190+E212+E247)</f>
        <v>1735000</v>
      </c>
      <c r="F294" s="2">
        <f>SUM(F67+F76+F93+F190+F212+F247)</f>
        <v>930000</v>
      </c>
      <c r="H294" s="27"/>
    </row>
    <row r="295" spans="2:8" ht="15" customHeight="1" x14ac:dyDescent="0.25">
      <c r="B295" s="3" t="s">
        <v>21</v>
      </c>
      <c r="C295" s="170" t="s">
        <v>27</v>
      </c>
      <c r="D295" s="171"/>
      <c r="E295" s="9">
        <f>SUM(E116+E120)</f>
        <v>7670000</v>
      </c>
      <c r="F295" s="2">
        <f>SUM(F116+F120)</f>
        <v>4375000</v>
      </c>
      <c r="H295" s="27"/>
    </row>
    <row r="296" spans="2:8" ht="15" customHeight="1" x14ac:dyDescent="0.25">
      <c r="B296" s="3" t="s">
        <v>22</v>
      </c>
      <c r="C296" s="170" t="s">
        <v>28</v>
      </c>
      <c r="D296" s="171"/>
      <c r="E296" s="9">
        <f>SUM(E58+E103)</f>
        <v>440000</v>
      </c>
      <c r="F296" s="2">
        <f>SUM(F58+F103+F232)</f>
        <v>942000</v>
      </c>
      <c r="H296" s="27"/>
    </row>
    <row r="297" spans="2:8" ht="15" customHeight="1" x14ac:dyDescent="0.25">
      <c r="B297" s="3" t="s">
        <v>24</v>
      </c>
      <c r="C297" s="170" t="s">
        <v>29</v>
      </c>
      <c r="D297" s="171"/>
      <c r="E297" s="9">
        <f>SUM(E108)</f>
        <v>200000</v>
      </c>
      <c r="F297" s="2">
        <f>SUM(F108)</f>
        <v>205000</v>
      </c>
    </row>
    <row r="298" spans="2:8" ht="15" customHeight="1" x14ac:dyDescent="0.25">
      <c r="B298" s="3" t="s">
        <v>25</v>
      </c>
      <c r="C298" s="170" t="s">
        <v>66</v>
      </c>
      <c r="D298" s="171"/>
      <c r="E298" s="9">
        <f>SUM(E216)</f>
        <v>60000</v>
      </c>
      <c r="F298" s="2">
        <f>SUM(F216)</f>
        <v>70000</v>
      </c>
    </row>
    <row r="299" spans="2:8" ht="15" customHeight="1" x14ac:dyDescent="0.25">
      <c r="B299" s="3" t="s">
        <v>69</v>
      </c>
      <c r="C299" s="170" t="s">
        <v>67</v>
      </c>
      <c r="D299" s="171"/>
      <c r="E299" s="9">
        <f>SUM(E100+E204+E227)</f>
        <v>685000</v>
      </c>
      <c r="F299" s="2">
        <f>SUM(F100+F204+F227)</f>
        <v>685000</v>
      </c>
      <c r="H299" s="27"/>
    </row>
    <row r="300" spans="2:8" ht="15" customHeight="1" x14ac:dyDescent="0.25">
      <c r="B300" s="3" t="s">
        <v>71</v>
      </c>
      <c r="C300" s="170" t="s">
        <v>98</v>
      </c>
      <c r="D300" s="171"/>
      <c r="E300" s="9">
        <f>SUM(E200)</f>
        <v>2550000</v>
      </c>
      <c r="F300" s="2">
        <f>SUM(F200)</f>
        <v>0</v>
      </c>
    </row>
    <row r="301" spans="2:8" ht="15" customHeight="1" x14ac:dyDescent="0.25">
      <c r="B301" s="3" t="s">
        <v>74</v>
      </c>
      <c r="C301" s="170" t="s">
        <v>99</v>
      </c>
      <c r="D301" s="171"/>
      <c r="E301" s="9">
        <f>SUM(E206)</f>
        <v>25000</v>
      </c>
      <c r="F301" s="2">
        <f>SUM(F206)</f>
        <v>25000</v>
      </c>
    </row>
    <row r="302" spans="2:8" ht="15" customHeight="1" x14ac:dyDescent="0.25">
      <c r="B302" s="3" t="s">
        <v>107</v>
      </c>
      <c r="C302" s="170" t="s">
        <v>114</v>
      </c>
      <c r="D302" s="171"/>
      <c r="E302" s="9">
        <f>SUM(E213)</f>
        <v>0</v>
      </c>
      <c r="F302" s="2">
        <f>SUM(F213)</f>
        <v>0</v>
      </c>
    </row>
    <row r="303" spans="2:8" ht="15" customHeight="1" x14ac:dyDescent="0.25">
      <c r="B303" s="3" t="s">
        <v>108</v>
      </c>
      <c r="C303" s="170" t="s">
        <v>130</v>
      </c>
      <c r="D303" s="171"/>
      <c r="E303" s="9">
        <f>SUM(E220)</f>
        <v>7144383</v>
      </c>
      <c r="F303" s="2">
        <f>SUM(F220)</f>
        <v>8239383</v>
      </c>
    </row>
    <row r="304" spans="2:8" ht="15" customHeight="1" x14ac:dyDescent="0.25">
      <c r="B304" s="3" t="s">
        <v>129</v>
      </c>
      <c r="C304" s="170" t="s">
        <v>117</v>
      </c>
      <c r="D304" s="171"/>
      <c r="E304" s="9">
        <f>SUM(E104)</f>
        <v>150000</v>
      </c>
      <c r="F304" s="2">
        <f>SUM(F104)</f>
        <v>150000</v>
      </c>
    </row>
    <row r="305" spans="1:6" ht="15" customHeight="1" x14ac:dyDescent="0.25">
      <c r="B305" s="21"/>
      <c r="C305" s="111" t="s">
        <v>14</v>
      </c>
      <c r="D305" s="112"/>
      <c r="E305" s="20">
        <f>SUM(E289:E304)</f>
        <v>40532683</v>
      </c>
      <c r="F305" s="78">
        <f>SUM(F289:F304)</f>
        <v>33429683</v>
      </c>
    </row>
    <row r="307" spans="1:6" s="18" customFormat="1" ht="34.9" customHeight="1" x14ac:dyDescent="0.2">
      <c r="A307" s="122" t="s">
        <v>147</v>
      </c>
      <c r="B307" s="122"/>
      <c r="C307" s="122"/>
      <c r="D307" s="122"/>
      <c r="E307" s="122"/>
      <c r="F307" s="122"/>
    </row>
    <row r="308" spans="1:6" s="18" customFormat="1" ht="14.25" x14ac:dyDescent="0.2">
      <c r="A308" s="132"/>
      <c r="B308" s="132"/>
      <c r="C308" s="132"/>
      <c r="D308" s="132"/>
    </row>
    <row r="309" spans="1:6" s="18" customFormat="1" ht="44.25" customHeight="1" x14ac:dyDescent="0.2">
      <c r="A309" s="122" t="s">
        <v>151</v>
      </c>
      <c r="B309" s="122"/>
      <c r="C309" s="122"/>
      <c r="D309" s="122"/>
      <c r="E309" s="122"/>
      <c r="F309" s="122"/>
    </row>
    <row r="310" spans="1:6" s="18" customFormat="1" ht="10.9" customHeight="1" x14ac:dyDescent="0.2">
      <c r="B310" s="132"/>
      <c r="C310" s="132"/>
      <c r="D310" s="132"/>
      <c r="E310" s="132"/>
      <c r="F310" s="132"/>
    </row>
    <row r="311" spans="1:6" s="18" customFormat="1" ht="14.25" customHeight="1" x14ac:dyDescent="0.2">
      <c r="B311" s="141" t="s">
        <v>37</v>
      </c>
      <c r="C311" s="141"/>
      <c r="D311" s="141"/>
      <c r="E311" s="141"/>
      <c r="F311" s="141"/>
    </row>
    <row r="312" spans="1:6" s="18" customFormat="1" ht="14.25" customHeight="1" x14ac:dyDescent="0.2">
      <c r="B312" s="141" t="s">
        <v>38</v>
      </c>
      <c r="C312" s="141"/>
      <c r="D312" s="141"/>
      <c r="E312" s="141"/>
      <c r="F312" s="141"/>
    </row>
    <row r="313" spans="1:6" s="18" customFormat="1" ht="14.25" customHeight="1" x14ac:dyDescent="0.2">
      <c r="B313" s="141" t="s">
        <v>39</v>
      </c>
      <c r="C313" s="141"/>
      <c r="D313" s="141"/>
      <c r="E313" s="141"/>
      <c r="F313" s="141"/>
    </row>
    <row r="314" spans="1:6" s="18" customFormat="1" ht="14.25" customHeight="1" x14ac:dyDescent="0.2">
      <c r="B314" s="141" t="s">
        <v>40</v>
      </c>
      <c r="C314" s="141"/>
      <c r="D314" s="141"/>
      <c r="E314" s="141"/>
      <c r="F314" s="141"/>
    </row>
    <row r="315" spans="1:6" s="18" customFormat="1" ht="14.25" x14ac:dyDescent="0.2">
      <c r="B315" s="22"/>
      <c r="C315" s="22"/>
      <c r="D315" s="22"/>
      <c r="E315" s="31"/>
      <c r="F315" s="81"/>
    </row>
    <row r="316" spans="1:6" s="18" customFormat="1" ht="14.25" customHeight="1" x14ac:dyDescent="0.2">
      <c r="B316" s="132" t="s">
        <v>145</v>
      </c>
      <c r="C316" s="132"/>
      <c r="D316" s="132"/>
      <c r="E316" s="132"/>
      <c r="F316" s="132"/>
    </row>
    <row r="317" spans="1:6" s="18" customFormat="1" ht="14.25" customHeight="1" x14ac:dyDescent="0.2">
      <c r="B317" s="132" t="s">
        <v>111</v>
      </c>
      <c r="C317" s="132"/>
      <c r="D317" s="132"/>
      <c r="E317" s="132"/>
      <c r="F317" s="132"/>
    </row>
    <row r="318" spans="1:6" s="18" customFormat="1" ht="14.25" customHeight="1" x14ac:dyDescent="0.2">
      <c r="B318" s="132" t="s">
        <v>146</v>
      </c>
      <c r="C318" s="132"/>
      <c r="D318" s="132"/>
      <c r="E318" s="132"/>
      <c r="F318" s="132"/>
    </row>
    <row r="319" spans="1:6" s="18" customFormat="1" ht="14.25" x14ac:dyDescent="0.2">
      <c r="B319" s="140"/>
      <c r="C319" s="140"/>
      <c r="D319" s="140"/>
      <c r="E319" s="140"/>
      <c r="F319" s="140"/>
    </row>
    <row r="320" spans="1:6" s="18" customFormat="1" ht="14.25" x14ac:dyDescent="0.2">
      <c r="B320" s="140" t="s">
        <v>144</v>
      </c>
      <c r="C320" s="140"/>
      <c r="D320" s="140"/>
      <c r="E320" s="140"/>
      <c r="F320" s="140"/>
    </row>
  </sheetData>
  <mergeCells count="217">
    <mergeCell ref="B253:D253"/>
    <mergeCell ref="B239:B240"/>
    <mergeCell ref="B268:D268"/>
    <mergeCell ref="C298:D298"/>
    <mergeCell ref="C299:D299"/>
    <mergeCell ref="C300:D300"/>
    <mergeCell ref="C301:D301"/>
    <mergeCell ref="C302:D302"/>
    <mergeCell ref="C303:D303"/>
    <mergeCell ref="C304:D304"/>
    <mergeCell ref="C289:D289"/>
    <mergeCell ref="C290:D290"/>
    <mergeCell ref="C291:D291"/>
    <mergeCell ref="C292:D292"/>
    <mergeCell ref="C293:D293"/>
    <mergeCell ref="C294:D294"/>
    <mergeCell ref="C295:D295"/>
    <mergeCell ref="C296:D296"/>
    <mergeCell ref="C297:D297"/>
    <mergeCell ref="A19:F19"/>
    <mergeCell ref="A20:F20"/>
    <mergeCell ref="A23:F23"/>
    <mergeCell ref="A25:F25"/>
    <mergeCell ref="A34:F34"/>
    <mergeCell ref="A26:D26"/>
    <mergeCell ref="A27:D27"/>
    <mergeCell ref="A28:D28"/>
    <mergeCell ref="A29:D29"/>
    <mergeCell ref="A30:D30"/>
    <mergeCell ref="A31:D31"/>
    <mergeCell ref="A32:D32"/>
    <mergeCell ref="A33:D33"/>
    <mergeCell ref="A24:D24"/>
    <mergeCell ref="A2:F2"/>
    <mergeCell ref="A9:F9"/>
    <mergeCell ref="A10:F10"/>
    <mergeCell ref="A11:F11"/>
    <mergeCell ref="A12:F12"/>
    <mergeCell ref="A13:F13"/>
    <mergeCell ref="A15:F15"/>
    <mergeCell ref="A16:F16"/>
    <mergeCell ref="A17:F17"/>
    <mergeCell ref="A7:D7"/>
    <mergeCell ref="A8:D8"/>
    <mergeCell ref="A4:F4"/>
    <mergeCell ref="A5:F5"/>
    <mergeCell ref="A18:F18"/>
    <mergeCell ref="C188:C191"/>
    <mergeCell ref="B188:B191"/>
    <mergeCell ref="C111:C112"/>
    <mergeCell ref="B111:B112"/>
    <mergeCell ref="B119:B120"/>
    <mergeCell ref="B113:F113"/>
    <mergeCell ref="C115:C116"/>
    <mergeCell ref="B117:F117"/>
    <mergeCell ref="B179:B180"/>
    <mergeCell ref="C179:C180"/>
    <mergeCell ref="B165:F165"/>
    <mergeCell ref="B167:B168"/>
    <mergeCell ref="C167:C168"/>
    <mergeCell ref="B171:B172"/>
    <mergeCell ref="C171:C172"/>
    <mergeCell ref="B143:F143"/>
    <mergeCell ref="B134:D134"/>
    <mergeCell ref="B146:F146"/>
    <mergeCell ref="B147:D147"/>
    <mergeCell ref="C67:C68"/>
    <mergeCell ref="B67:B68"/>
    <mergeCell ref="B59:F59"/>
    <mergeCell ref="B60:D60"/>
    <mergeCell ref="A35:D35"/>
    <mergeCell ref="B78:D78"/>
    <mergeCell ref="B85:B86"/>
    <mergeCell ref="B89:B90"/>
    <mergeCell ref="C85:C86"/>
    <mergeCell ref="B87:F87"/>
    <mergeCell ref="B71:B72"/>
    <mergeCell ref="C71:C72"/>
    <mergeCell ref="D71:D72"/>
    <mergeCell ref="E71:E72"/>
    <mergeCell ref="F71:F72"/>
    <mergeCell ref="D85:D86"/>
    <mergeCell ref="E85:E86"/>
    <mergeCell ref="F85:F86"/>
    <mergeCell ref="C75:C76"/>
    <mergeCell ref="B77:F77"/>
    <mergeCell ref="B198:F198"/>
    <mergeCell ref="B223:B224"/>
    <mergeCell ref="B235:B236"/>
    <mergeCell ref="B123:B124"/>
    <mergeCell ref="B247:B248"/>
    <mergeCell ref="C247:C248"/>
    <mergeCell ref="C239:C240"/>
    <mergeCell ref="C41:F41"/>
    <mergeCell ref="C45:D45"/>
    <mergeCell ref="C53:F53"/>
    <mergeCell ref="B231:B232"/>
    <mergeCell ref="B129:F129"/>
    <mergeCell ref="B152:F152"/>
    <mergeCell ref="B140:F140"/>
    <mergeCell ref="E243:E244"/>
    <mergeCell ref="F243:F244"/>
    <mergeCell ref="F89:F90"/>
    <mergeCell ref="D96:D97"/>
    <mergeCell ref="E96:E97"/>
    <mergeCell ref="F96:F97"/>
    <mergeCell ref="D171:D172"/>
    <mergeCell ref="E171:E172"/>
    <mergeCell ref="F171:F172"/>
    <mergeCell ref="C123:C124"/>
    <mergeCell ref="D123:D124"/>
    <mergeCell ref="B319:F319"/>
    <mergeCell ref="B320:F320"/>
    <mergeCell ref="B313:F313"/>
    <mergeCell ref="B314:F314"/>
    <mergeCell ref="B316:F316"/>
    <mergeCell ref="B317:F317"/>
    <mergeCell ref="B318:F318"/>
    <mergeCell ref="B310:F310"/>
    <mergeCell ref="B311:F311"/>
    <mergeCell ref="B312:F312"/>
    <mergeCell ref="C43:D43"/>
    <mergeCell ref="B46:B47"/>
    <mergeCell ref="B48:F48"/>
    <mergeCell ref="B49:D49"/>
    <mergeCell ref="B115:B116"/>
    <mergeCell ref="B96:B97"/>
    <mergeCell ref="B103:B105"/>
    <mergeCell ref="B65:F65"/>
    <mergeCell ref="C127:C128"/>
    <mergeCell ref="B127:B128"/>
    <mergeCell ref="E123:E124"/>
    <mergeCell ref="F123:F124"/>
    <mergeCell ref="C119:C120"/>
    <mergeCell ref="B125:F125"/>
    <mergeCell ref="C103:C105"/>
    <mergeCell ref="B106:F106"/>
    <mergeCell ref="B109:F109"/>
    <mergeCell ref="B94:F94"/>
    <mergeCell ref="C96:C97"/>
    <mergeCell ref="B98:F98"/>
    <mergeCell ref="B101:F101"/>
    <mergeCell ref="C89:C90"/>
    <mergeCell ref="B91:F91"/>
    <mergeCell ref="C55:D55"/>
    <mergeCell ref="A309:F309"/>
    <mergeCell ref="B286:F286"/>
    <mergeCell ref="B266:D266"/>
    <mergeCell ref="C46:C47"/>
    <mergeCell ref="B269:D269"/>
    <mergeCell ref="B154:B156"/>
    <mergeCell ref="C154:C156"/>
    <mergeCell ref="B158:D158"/>
    <mergeCell ref="B182:D182"/>
    <mergeCell ref="B181:F181"/>
    <mergeCell ref="B169:F169"/>
    <mergeCell ref="B173:F173"/>
    <mergeCell ref="B274:D274"/>
    <mergeCell ref="C223:C224"/>
    <mergeCell ref="B264:D264"/>
    <mergeCell ref="B192:F192"/>
    <mergeCell ref="B193:D193"/>
    <mergeCell ref="B186:F186"/>
    <mergeCell ref="C231:C232"/>
    <mergeCell ref="A308:D308"/>
    <mergeCell ref="A307:F307"/>
    <mergeCell ref="B280:D280"/>
    <mergeCell ref="B283:F283"/>
    <mergeCell ref="B260:F260"/>
    <mergeCell ref="B277:D277"/>
    <mergeCell ref="B278:D278"/>
    <mergeCell ref="B279:D279"/>
    <mergeCell ref="C305:D305"/>
    <mergeCell ref="C131:C132"/>
    <mergeCell ref="B227:B228"/>
    <mergeCell ref="C227:C228"/>
    <mergeCell ref="C235:C236"/>
    <mergeCell ref="B157:F157"/>
    <mergeCell ref="C162:F162"/>
    <mergeCell ref="B243:B244"/>
    <mergeCell ref="B271:D271"/>
    <mergeCell ref="B272:D272"/>
    <mergeCell ref="B273:D273"/>
    <mergeCell ref="B270:D270"/>
    <mergeCell ref="B275:D275"/>
    <mergeCell ref="B262:F262"/>
    <mergeCell ref="B265:D265"/>
    <mergeCell ref="B267:D267"/>
    <mergeCell ref="B276:D276"/>
    <mergeCell ref="D200:D201"/>
    <mergeCell ref="E200:E201"/>
    <mergeCell ref="F200:F201"/>
    <mergeCell ref="C175:C176"/>
    <mergeCell ref="C64:D64"/>
    <mergeCell ref="C82:D82"/>
    <mergeCell ref="C139:D139"/>
    <mergeCell ref="C151:D151"/>
    <mergeCell ref="C164:D164"/>
    <mergeCell ref="C185:D185"/>
    <mergeCell ref="C197:D197"/>
    <mergeCell ref="C243:C244"/>
    <mergeCell ref="B212:B213"/>
    <mergeCell ref="C212:C213"/>
    <mergeCell ref="B219:B220"/>
    <mergeCell ref="C219:C220"/>
    <mergeCell ref="B200:B201"/>
    <mergeCell ref="C200:C201"/>
    <mergeCell ref="B204:B206"/>
    <mergeCell ref="C204:C206"/>
    <mergeCell ref="B75:B76"/>
    <mergeCell ref="B83:F83"/>
    <mergeCell ref="B175:B176"/>
    <mergeCell ref="D243:D244"/>
    <mergeCell ref="B131:B132"/>
    <mergeCell ref="B133:F133"/>
    <mergeCell ref="D89:D90"/>
    <mergeCell ref="E89:E90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Matea Rešetar</cp:lastModifiedBy>
  <cp:lastPrinted>2022-12-14T14:27:35Z</cp:lastPrinted>
  <dcterms:created xsi:type="dcterms:W3CDTF">2020-11-24T20:22:12Z</dcterms:created>
  <dcterms:modified xsi:type="dcterms:W3CDTF">2022-12-16T07:56:45Z</dcterms:modified>
</cp:coreProperties>
</file>