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7560" activeTab="1"/>
  </bookViews>
  <sheets>
    <sheet name="Bilanca" sheetId="1" r:id="rId1"/>
    <sheet name="RDG" sheetId="2" r:id="rId2"/>
  </sheets>
  <calcPr calcId="145621"/>
</workbook>
</file>

<file path=xl/calcChain.xml><?xml version="1.0" encoding="utf-8"?>
<calcChain xmlns="http://schemas.openxmlformats.org/spreadsheetml/2006/main">
  <c r="B31" i="2" l="1"/>
  <c r="B50" i="2"/>
  <c r="B45" i="2"/>
  <c r="B44" i="2"/>
  <c r="B43" i="2"/>
  <c r="B42" i="2"/>
  <c r="B38" i="2"/>
  <c r="B34" i="2"/>
  <c r="B32" i="2"/>
  <c r="B29" i="2"/>
  <c r="B27" i="2"/>
  <c r="B25" i="2"/>
  <c r="J101" i="1"/>
  <c r="J81" i="1"/>
  <c r="J80" i="1" s="1"/>
  <c r="J83" i="1"/>
  <c r="J20" i="1"/>
  <c r="B5" i="2"/>
  <c r="B26" i="2" l="1"/>
  <c r="B41" i="2"/>
  <c r="B16" i="2"/>
  <c r="J91" i="1"/>
  <c r="J73" i="1"/>
  <c r="J57" i="1"/>
  <c r="J50" i="1"/>
  <c r="J42" i="1"/>
  <c r="J41" i="1" s="1"/>
  <c r="J27" i="1"/>
  <c r="J17" i="1"/>
  <c r="J10" i="1"/>
  <c r="J70" i="1" l="1"/>
  <c r="J115" i="1" s="1"/>
  <c r="B56" i="2"/>
  <c r="B57" i="2" s="1"/>
  <c r="J9" i="1"/>
  <c r="J67" i="1" s="1"/>
</calcChain>
</file>

<file path=xl/sharedStrings.xml><?xml version="1.0" encoding="utf-8"?>
<sst xmlns="http://schemas.openxmlformats.org/spreadsheetml/2006/main" count="163" uniqueCount="151">
  <si>
    <t>AKTIVA</t>
  </si>
  <si>
    <t>A)  POTRAŽIVANJA ZA UPISANI A NEUPLAĆENI KAPITAL</t>
  </si>
  <si>
    <t>B)  DUGOTRAJNA IMOVINA (003+010+020+029+033)</t>
  </si>
  <si>
    <t>I. NEMATERIJALNA IMOVINA (004 do 009)</t>
  </si>
  <si>
    <t xml:space="preserve">   1. Izdaci za razvoj</t>
  </si>
  <si>
    <t xml:space="preserve">   2. Koncesije, patenti, licencije, robne i uslužne marke, softver i ostala prava</t>
  </si>
  <si>
    <t xml:space="preserve">   3. Goodwill</t>
  </si>
  <si>
    <t xml:space="preserve">   4. Predujmovi za nabavu nematerijalne imovine</t>
  </si>
  <si>
    <t xml:space="preserve">   5. Nematerijalna imovina u pripremi</t>
  </si>
  <si>
    <t xml:space="preserve">   6. Ostala nematerijalna imovina</t>
  </si>
  <si>
    <t>II. MATERIJALNA IMOVINA (011 do 019)</t>
  </si>
  <si>
    <t xml:space="preserve">    1. Zemljište</t>
  </si>
  <si>
    <t xml:space="preserve">    2. Građevinski objekti</t>
  </si>
  <si>
    <t xml:space="preserve">    3. Postrojenja i oprema </t>
  </si>
  <si>
    <t xml:space="preserve">    4. Alati, pogonski inventar i transportna imovina</t>
  </si>
  <si>
    <t xml:space="preserve">    5. Biološka imovina</t>
  </si>
  <si>
    <t xml:space="preserve">    6. Predujmovi za materijalnu imovinu</t>
  </si>
  <si>
    <t xml:space="preserve">    7. Materijalna imovina u pripremi</t>
  </si>
  <si>
    <t xml:space="preserve">    8. Ostala materijalna imovina</t>
  </si>
  <si>
    <t xml:space="preserve">    9. Ulaganje u nekretnine</t>
  </si>
  <si>
    <t>III. DUGOTRAJNA FINANCIJSKA IMOVINA (021 do 028)</t>
  </si>
  <si>
    <t xml:space="preserve">     1. Udjeli (dionice) kod povezanih poduzetnika</t>
  </si>
  <si>
    <t xml:space="preserve">     2. Dani zajmovi povezanim poduzetnicima</t>
  </si>
  <si>
    <t xml:space="preserve">     3. Sudjelujući interesi (udjeli)</t>
  </si>
  <si>
    <t xml:space="preserve">     4. Zajmovi dani poduzetnicima u kojima postoje sudjelujući interesi</t>
  </si>
  <si>
    <t xml:space="preserve">     5. Ulaganja u vrijednosne papire</t>
  </si>
  <si>
    <t xml:space="preserve">     6. Dani zajmovi, depoziti i slično</t>
  </si>
  <si>
    <t xml:space="preserve">     7. Ostala dugotrajna financijska imovina </t>
  </si>
  <si>
    <t xml:space="preserve">     8.  Ulaganja koja se obračunavaju metodom udjela</t>
  </si>
  <si>
    <t>IV. POTRAŽIVANJA (030 do 032)</t>
  </si>
  <si>
    <t xml:space="preserve">     1. Potraživanja od povezanih poduzetnika</t>
  </si>
  <si>
    <t xml:space="preserve">     2. Potraživanja po osnovi prodaje na kredit</t>
  </si>
  <si>
    <t xml:space="preserve">     3. Ostala potraživanja</t>
  </si>
  <si>
    <t>V. ODGOĐENA POREZNA IMOVINA</t>
  </si>
  <si>
    <t>C)  KRATKOTRAJNA IMOVINA (035+043+050+058)</t>
  </si>
  <si>
    <t>I. ZALIHE (036 do 042)</t>
  </si>
  <si>
    <t xml:space="preserve">   1. Sirovine i materijal</t>
  </si>
  <si>
    <t xml:space="preserve">   2. Proizvodnja u tijeku</t>
  </si>
  <si>
    <t xml:space="preserve">   3. Gotovi proizvodi</t>
  </si>
  <si>
    <t xml:space="preserve">   4. Trgovačka roba</t>
  </si>
  <si>
    <t xml:space="preserve">   5. Predujmovi za zalihe</t>
  </si>
  <si>
    <t xml:space="preserve">   6. Dugotrajna imovina namijenjena prodaji</t>
  </si>
  <si>
    <t xml:space="preserve">   7. Biološka imovina</t>
  </si>
  <si>
    <t>II. POTRAŽIVANJA (044 do 049)</t>
  </si>
  <si>
    <t xml:space="preserve">   1. Potraživanja od povezanih poduzetnika</t>
  </si>
  <si>
    <t xml:space="preserve">   2. Potraživanja od kupaca</t>
  </si>
  <si>
    <t xml:space="preserve">   3. Potraživanja od sudjelujućih poduzetnika </t>
  </si>
  <si>
    <t xml:space="preserve">   4. Potraživanja od zaposlenika i članova poduzetnika</t>
  </si>
  <si>
    <t xml:space="preserve">   5. Potraživanja od države i drugih institucija</t>
  </si>
  <si>
    <t xml:space="preserve">   6. Ostala potraživanja</t>
  </si>
  <si>
    <t>III. KRATKOTRAJNA FINANCIJSKA IMOVINA (051 do 057)</t>
  </si>
  <si>
    <t xml:space="preserve">     3. Sudjelujući interesi (udjeli) </t>
  </si>
  <si>
    <t xml:space="preserve">     7. Ostala financijska imovina </t>
  </si>
  <si>
    <t>IV. NOVAC U BANCI I BLAGAJNI</t>
  </si>
  <si>
    <t>D)  PLAĆENI TROŠKOVI BUDUĆEG RAZDOBLJA I OBRAČUNATI PRIHODI</t>
  </si>
  <si>
    <t>E)  UKUPNO AKTIVA (001+002+034+059)</t>
  </si>
  <si>
    <t>F)  IZVANBILANČNI ZAPISI</t>
  </si>
  <si>
    <t>PASIVA</t>
  </si>
  <si>
    <t>A)  KAPITAL I REZERVE (063+064+065+071+072+075+078)</t>
  </si>
  <si>
    <t>I. TEMELJNI (UPISANI) KAPITAL</t>
  </si>
  <si>
    <t>II. KAPITALNE REZERVE</t>
  </si>
  <si>
    <t>III. REZERVE IZ DOBITI (066+067-068+069+070)</t>
  </si>
  <si>
    <t>1. Zakonske rezerve</t>
  </si>
  <si>
    <t>2. Rezerve za vlastite dionice</t>
  </si>
  <si>
    <t>3. Vlastite dionice i udjeli (odbitna stavka)</t>
  </si>
  <si>
    <t>4. Statutarne rezerve</t>
  </si>
  <si>
    <t>5. Ostale rezerve</t>
  </si>
  <si>
    <t>IV. REVALORIZACIJSKE REZERVE</t>
  </si>
  <si>
    <t>V. ZADRŽANA DOBIT ILI PRENESENI GUBITAK (073-074)</t>
  </si>
  <si>
    <t>1. Zadržana dobit</t>
  </si>
  <si>
    <t>2. Preneseni gubitak</t>
  </si>
  <si>
    <t>VI. DOBIT ILI GUBITAK POSLOVNE GODINE (076-077)</t>
  </si>
  <si>
    <t>1. Dobit poslovne godine</t>
  </si>
  <si>
    <t>2. Gubitak poslovne godine</t>
  </si>
  <si>
    <t>VII. MANJINSKI INTERES</t>
  </si>
  <si>
    <t>B)  REZERVIRANJA (080 do 082)</t>
  </si>
  <si>
    <t xml:space="preserve">     1. Rezerviranja za mirovine, otpremnine i slične obveze</t>
  </si>
  <si>
    <t xml:space="preserve">     2. Rezerviranja za porezne obveze</t>
  </si>
  <si>
    <t xml:space="preserve">     3. Druga rezerviranja</t>
  </si>
  <si>
    <t>C)  DUGOROČNE OBVEZE (084 do 092)</t>
  </si>
  <si>
    <t xml:space="preserve">     1. Obveze prema povezanim poduzetnicima</t>
  </si>
  <si>
    <t xml:space="preserve">     2. Obveze za zajmove, depozite i slično</t>
  </si>
  <si>
    <t xml:space="preserve">     3. Obveze prema bankama i drugim financijskim institucijama</t>
  </si>
  <si>
    <t xml:space="preserve">     4. Obveze za predujmove</t>
  </si>
  <si>
    <t xml:space="preserve">     5. Obveze prema dobavljačima</t>
  </si>
  <si>
    <t xml:space="preserve">     6. Obveze po vrijednosnim papirima</t>
  </si>
  <si>
    <t xml:space="preserve">     7. Obveze prema poduzetnicima u kojima postoje sudjelujući interesi</t>
  </si>
  <si>
    <t xml:space="preserve">     8. Ostale dugoročne obveze</t>
  </si>
  <si>
    <t xml:space="preserve">     9. Odgođena porezna obveza</t>
  </si>
  <si>
    <t>D)  KRATKOROČNE OBVEZE (094 do 105)</t>
  </si>
  <si>
    <t xml:space="preserve">     8. Obveze prema zaposlenicima</t>
  </si>
  <si>
    <t xml:space="preserve">     9. Obveze za poreze, doprinose i slična davanja</t>
  </si>
  <si>
    <t xml:space="preserve">   10. Obveze s osnove udjela u rezultatu</t>
  </si>
  <si>
    <t xml:space="preserve">   11. Obveze po osnovi dugotrajne imovine namijenjene prodaji</t>
  </si>
  <si>
    <t xml:space="preserve">   12. Ostale kratkoročne obveze</t>
  </si>
  <si>
    <t>E) ODGOĐENO PLAĆANJE TROŠKOVA I PRIHOD BUDUĆEGA RAZDOBLJA</t>
  </si>
  <si>
    <t>F) UKUPNO – PASIVA (062+079+083+093+106)</t>
  </si>
  <si>
    <t>G)  IZVANBILANČNI ZAPISI</t>
  </si>
  <si>
    <t xml:space="preserve">  </t>
  </si>
  <si>
    <t>30.06.2014.</t>
  </si>
  <si>
    <t>1-6.</t>
  </si>
  <si>
    <t>OPIS</t>
  </si>
  <si>
    <t>UKUPNO PRIHODI (1.+2.)</t>
  </si>
  <si>
    <t>2.UKUPNI TROŠKOVI POSLOVANJA</t>
  </si>
  <si>
    <t>2.1.MATERIJALNI TROŠKOVI</t>
  </si>
  <si>
    <t>UTROŠENI MATERIJAL ZA TEKUĆE ODRŽAVANJE</t>
  </si>
  <si>
    <t>TROŠKOVI REZERVNIH DIJELOVA</t>
  </si>
  <si>
    <t>MATERIJAL I SREDSTVA ZA ČIŠĆENJE</t>
  </si>
  <si>
    <t>UTROŠENA ENERGIJA</t>
  </si>
  <si>
    <t>PLIN</t>
  </si>
  <si>
    <t>GORIVO</t>
  </si>
  <si>
    <t>UTROŠEN KANCELARIJSKI MATERIJAL</t>
  </si>
  <si>
    <t>OTPIS SITNOG INVENTARA, AUTO GUMA I HTZ OPREME</t>
  </si>
  <si>
    <t>OSTALI MATERIJALNI TROŠKOVI</t>
  </si>
  <si>
    <t>2.2.TROŠKOVI USLUGA</t>
  </si>
  <si>
    <t>TROŠKOVI TELEFONA I POŠTANSKI TROŠKOVI</t>
  </si>
  <si>
    <t>USLUGE VANJSKIH IZVOĐAČA RADOVA</t>
  </si>
  <si>
    <t>TROŠKOVI  TEKUĆEG ODRŽAVANJA</t>
  </si>
  <si>
    <t>USLUGE KONTROLE, NADZORA,VET. SANITARNI NADZOR</t>
  </si>
  <si>
    <t>ODVJETNIČKE I BILJEŽNIČKE USLUGE</t>
  </si>
  <si>
    <t>TROŠKOVI REKLAME I PROPAGANDE I OGLAŠAVANJA</t>
  </si>
  <si>
    <t>KOMUNALNE USLUGE-SMEĆE I VODA</t>
  </si>
  <si>
    <t>IZDACI ZA ZAŠTITU NA RADU</t>
  </si>
  <si>
    <t>OSTALE NEPROIZVODNE USLUGE</t>
  </si>
  <si>
    <t>2.3.AMORTIZACIJA</t>
  </si>
  <si>
    <t>2.4.BRUTO PLAĆE</t>
  </si>
  <si>
    <t>2.5.OSTALI TROŠKOVI POSLOVANJA</t>
  </si>
  <si>
    <t>TROŠKOVI SLUŽBENOG PUTOVANJA</t>
  </si>
  <si>
    <t>UPOTREBA OSOBNOG AUTOMOBILA U SLUŽBENE SVRHE</t>
  </si>
  <si>
    <t>PRIJEVOZ NA POSAO I S POSLA</t>
  </si>
  <si>
    <t>TROŠKOVI OSTALIH MATERIJALNIH PRAVA ZAPOSLENIH</t>
  </si>
  <si>
    <t>IZDACI  ZA STRUČNO OBRAZOVANJE</t>
  </si>
  <si>
    <t>TROŠKOVI REPREZENTACIJE</t>
  </si>
  <si>
    <t>TROŠKOVI OSIGURANJA</t>
  </si>
  <si>
    <t>BANKOVNE USLUGE I PROVIZIJE i pp.promet</t>
  </si>
  <si>
    <t>DOPRINOSI I POREZI -ŠUME,TURIST.ČL. …</t>
  </si>
  <si>
    <t>NADZORNI ODBOR</t>
  </si>
  <si>
    <t>OSTALI TROŠKOVI</t>
  </si>
  <si>
    <t>2.6.FINANCIJSKI RASHODI</t>
  </si>
  <si>
    <t>PREFAKTURIRANI TROŠKOVI</t>
  </si>
  <si>
    <t xml:space="preserve">DOBIT/GUBITAK </t>
  </si>
  <si>
    <t>2014.</t>
  </si>
  <si>
    <t>TROŠKOVI</t>
  </si>
  <si>
    <t>TROŠKOVI FREKVENCIJA</t>
  </si>
  <si>
    <t>TROŠKOVI KONCESIJA</t>
  </si>
  <si>
    <t>TROŠKOVI UGOVORA O DJELU I AUTORSKIH HONORARA</t>
  </si>
  <si>
    <t>TROŠKOVI ZAMPA</t>
  </si>
  <si>
    <t>PRIHODI OD PRODAJE USLUGA</t>
  </si>
  <si>
    <t>PRIHODI OD DOTACIJA,SUBVENCIJA I NADOKNADA</t>
  </si>
  <si>
    <t>OBITELJSKI RADIO IVANIĆ d.o.o.</t>
  </si>
  <si>
    <t>Obiteljski radio Ivanić-ukupno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</si>
</sst>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2" fillId="0" borderId="0" xfId="0" applyFont="1" applyBorder="1"/>
    <xf numFmtId="0" fontId="2" fillId="2" borderId="8" xfId="0" applyFont="1" applyFill="1" applyBorder="1"/>
    <xf numFmtId="0" fontId="2" fillId="2" borderId="0" xfId="0" applyFont="1" applyFill="1" applyBorder="1"/>
    <xf numFmtId="0" fontId="2" fillId="2" borderId="9" xfId="0" applyFont="1" applyFill="1" applyBorder="1"/>
    <xf numFmtId="0" fontId="2" fillId="2" borderId="1" xfId="0" applyFont="1" applyFill="1" applyBorder="1"/>
    <xf numFmtId="0" fontId="4" fillId="2" borderId="8" xfId="0" applyFont="1" applyFill="1" applyBorder="1"/>
    <xf numFmtId="0" fontId="4" fillId="2" borderId="0" xfId="0" applyFont="1" applyFill="1" applyBorder="1"/>
    <xf numFmtId="0" fontId="4" fillId="2" borderId="9" xfId="0" applyFont="1" applyFill="1" applyBorder="1"/>
    <xf numFmtId="0" fontId="4" fillId="2" borderId="1" xfId="0" applyFont="1" applyFill="1" applyBorder="1"/>
    <xf numFmtId="0" fontId="4" fillId="0" borderId="8" xfId="0" applyFont="1" applyBorder="1"/>
    <xf numFmtId="0" fontId="4" fillId="0" borderId="0" xfId="0" applyFont="1" applyBorder="1"/>
    <xf numFmtId="0" fontId="4" fillId="0" borderId="9" xfId="0" applyFont="1" applyBorder="1"/>
    <xf numFmtId="0" fontId="4" fillId="0" borderId="1" xfId="0" applyFont="1" applyBorder="1"/>
    <xf numFmtId="3" fontId="2" fillId="0" borderId="1" xfId="0" applyNumberFormat="1" applyFont="1" applyBorder="1"/>
    <xf numFmtId="0" fontId="2" fillId="0" borderId="8" xfId="0" applyFont="1" applyBorder="1"/>
    <xf numFmtId="0" fontId="2" fillId="0" borderId="9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" xfId="0" applyFont="1" applyBorder="1"/>
    <xf numFmtId="0" fontId="3" fillId="2" borderId="8" xfId="0" applyFont="1" applyFill="1" applyBorder="1"/>
    <xf numFmtId="0" fontId="3" fillId="2" borderId="0" xfId="0" applyFont="1" applyFill="1" applyBorder="1"/>
    <xf numFmtId="0" fontId="3" fillId="2" borderId="9" xfId="0" applyFont="1" applyFill="1" applyBorder="1"/>
    <xf numFmtId="0" fontId="3" fillId="2" borderId="1" xfId="0" applyFont="1" applyFill="1" applyBorder="1"/>
    <xf numFmtId="3" fontId="3" fillId="0" borderId="0" xfId="0" applyNumberFormat="1" applyFont="1"/>
    <xf numFmtId="3" fontId="2" fillId="0" borderId="0" xfId="0" applyNumberFormat="1" applyFont="1"/>
    <xf numFmtId="0" fontId="2" fillId="0" borderId="3" xfId="0" applyFont="1" applyBorder="1"/>
    <xf numFmtId="0" fontId="2" fillId="0" borderId="2" xfId="0" applyFont="1" applyBorder="1"/>
    <xf numFmtId="0" fontId="2" fillId="0" borderId="4" xfId="0" applyFont="1" applyBorder="1"/>
    <xf numFmtId="0" fontId="5" fillId="0" borderId="1" xfId="0" applyFont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4" fontId="4" fillId="2" borderId="1" xfId="0" applyNumberFormat="1" applyFont="1" applyFill="1" applyBorder="1"/>
    <xf numFmtId="4" fontId="3" fillId="0" borderId="1" xfId="0" applyNumberFormat="1" applyFont="1" applyBorder="1"/>
    <xf numFmtId="4" fontId="3" fillId="0" borderId="0" xfId="0" applyNumberFormat="1" applyFont="1" applyBorder="1"/>
    <xf numFmtId="4" fontId="3" fillId="2" borderId="1" xfId="0" applyNumberFormat="1" applyFont="1" applyFill="1" applyBorder="1"/>
    <xf numFmtId="0" fontId="2" fillId="3" borderId="0" xfId="0" applyFont="1" applyFill="1" applyBorder="1"/>
    <xf numFmtId="0" fontId="2" fillId="3" borderId="9" xfId="0" applyFont="1" applyFill="1" applyBorder="1"/>
    <xf numFmtId="0" fontId="2" fillId="3" borderId="1" xfId="0" applyFont="1" applyFill="1" applyBorder="1"/>
    <xf numFmtId="4" fontId="2" fillId="3" borderId="1" xfId="0" applyNumberFormat="1" applyFont="1" applyFill="1" applyBorder="1"/>
    <xf numFmtId="0" fontId="2" fillId="3" borderId="8" xfId="0" applyFont="1" applyFill="1" applyBorder="1"/>
    <xf numFmtId="0" fontId="6" fillId="0" borderId="1" xfId="0" applyFont="1" applyBorder="1" applyAlignment="1">
      <alignment horizontal="left" wrapText="1"/>
    </xf>
    <xf numFmtId="4" fontId="7" fillId="0" borderId="1" xfId="0" applyNumberFormat="1" applyFont="1" applyBorder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3" fontId="11" fillId="4" borderId="15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3" fontId="9" fillId="2" borderId="15" xfId="0" applyNumberFormat="1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3" fontId="11" fillId="2" borderId="15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/>
    </xf>
    <xf numFmtId="3" fontId="11" fillId="5" borderId="15" xfId="0" applyNumberFormat="1" applyFont="1" applyFill="1" applyBorder="1" applyAlignment="1">
      <alignment horizontal="left"/>
    </xf>
    <xf numFmtId="0" fontId="9" fillId="2" borderId="16" xfId="1" applyFont="1" applyFill="1" applyBorder="1"/>
    <xf numFmtId="3" fontId="9" fillId="2" borderId="17" xfId="0" applyNumberFormat="1" applyFont="1" applyFill="1" applyBorder="1" applyAlignment="1" applyProtection="1">
      <alignment horizontal="left"/>
      <protection locked="0"/>
    </xf>
    <xf numFmtId="0" fontId="9" fillId="2" borderId="18" xfId="1" applyFont="1" applyFill="1" applyBorder="1"/>
    <xf numFmtId="3" fontId="9" fillId="2" borderId="15" xfId="0" applyNumberFormat="1" applyFont="1" applyFill="1" applyBorder="1" applyAlignment="1" applyProtection="1">
      <alignment horizontal="left"/>
      <protection locked="0"/>
    </xf>
    <xf numFmtId="0" fontId="0" fillId="2" borderId="0" xfId="0" applyFill="1"/>
    <xf numFmtId="0" fontId="11" fillId="2" borderId="1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1" fillId="2" borderId="12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2">
    <cellStyle name="Normal_Sheet1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16"/>
  <sheetViews>
    <sheetView workbookViewId="0">
      <selection sqref="A1:J2"/>
    </sheetView>
  </sheetViews>
  <sheetFormatPr defaultRowHeight="15" x14ac:dyDescent="0.25"/>
  <cols>
    <col min="7" max="7" width="6.28515625" customWidth="1"/>
    <col min="8" max="8" width="4.7109375" customWidth="1"/>
    <col min="9" max="9" width="4" bestFit="1" customWidth="1"/>
    <col min="10" max="10" width="13.28515625" bestFit="1" customWidth="1"/>
    <col min="13" max="13" width="11.5703125" customWidth="1"/>
  </cols>
  <sheetData>
    <row r="1" spans="1:10" x14ac:dyDescent="0.25">
      <c r="A1" s="71" t="s">
        <v>149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5" spans="1:10" s="1" customFormat="1" ht="12.75" x14ac:dyDescent="0.2"/>
    <row r="6" spans="1:10" s="1" customFormat="1" x14ac:dyDescent="0.25">
      <c r="I6" s="2"/>
      <c r="J6" s="49" t="s">
        <v>99</v>
      </c>
    </row>
    <row r="7" spans="1:10" s="1" customFormat="1" ht="12.75" x14ac:dyDescent="0.2">
      <c r="A7" s="3" t="s">
        <v>0</v>
      </c>
      <c r="J7" s="37"/>
    </row>
    <row r="8" spans="1:10" s="1" customFormat="1" ht="12.75" x14ac:dyDescent="0.2">
      <c r="A8" s="4" t="s">
        <v>1</v>
      </c>
      <c r="B8" s="5"/>
      <c r="C8" s="5"/>
      <c r="D8" s="5"/>
      <c r="E8" s="5"/>
      <c r="F8" s="5"/>
      <c r="G8" s="5"/>
      <c r="H8" s="6"/>
      <c r="I8" s="34">
        <v>1</v>
      </c>
      <c r="J8" s="38"/>
    </row>
    <row r="9" spans="1:10" s="1" customFormat="1" ht="12.75" x14ac:dyDescent="0.2">
      <c r="A9" s="9" t="s">
        <v>2</v>
      </c>
      <c r="B9" s="10"/>
      <c r="C9" s="10"/>
      <c r="D9" s="10"/>
      <c r="E9" s="10"/>
      <c r="F9" s="10"/>
      <c r="G9" s="10"/>
      <c r="H9" s="11"/>
      <c r="I9" s="12">
        <v>2</v>
      </c>
      <c r="J9" s="39">
        <f t="shared" ref="J9" si="0">J10+J17+J27</f>
        <v>8595.7100000001392</v>
      </c>
    </row>
    <row r="10" spans="1:10" s="1" customFormat="1" ht="12.75" x14ac:dyDescent="0.2">
      <c r="A10" s="13" t="s">
        <v>3</v>
      </c>
      <c r="B10" s="14"/>
      <c r="C10" s="14"/>
      <c r="D10" s="14"/>
      <c r="E10" s="14"/>
      <c r="F10" s="14"/>
      <c r="G10" s="14"/>
      <c r="H10" s="15"/>
      <c r="I10" s="16">
        <v>3</v>
      </c>
      <c r="J10" s="40">
        <f t="shared" ref="J10" si="1">SUM(J11:J16)</f>
        <v>0</v>
      </c>
    </row>
    <row r="11" spans="1:10" s="1" customFormat="1" ht="12.75" x14ac:dyDescent="0.2">
      <c r="A11" s="9" t="s">
        <v>4</v>
      </c>
      <c r="B11" s="10"/>
      <c r="C11" s="10"/>
      <c r="D11" s="10"/>
      <c r="E11" s="10"/>
      <c r="F11" s="10"/>
      <c r="G11" s="10"/>
      <c r="H11" s="11"/>
      <c r="I11" s="12">
        <v>4</v>
      </c>
      <c r="J11" s="39"/>
    </row>
    <row r="12" spans="1:10" s="1" customFormat="1" ht="12.75" x14ac:dyDescent="0.2">
      <c r="A12" s="9" t="s">
        <v>5</v>
      </c>
      <c r="B12" s="10"/>
      <c r="C12" s="10"/>
      <c r="D12" s="10"/>
      <c r="E12" s="10"/>
      <c r="F12" s="10"/>
      <c r="G12" s="10"/>
      <c r="H12" s="11"/>
      <c r="I12" s="12">
        <v>5</v>
      </c>
      <c r="J12" s="39"/>
    </row>
    <row r="13" spans="1:10" s="1" customFormat="1" ht="12.75" x14ac:dyDescent="0.2">
      <c r="A13" s="9" t="s">
        <v>6</v>
      </c>
      <c r="B13" s="10"/>
      <c r="C13" s="10"/>
      <c r="D13" s="10"/>
      <c r="E13" s="10"/>
      <c r="F13" s="10"/>
      <c r="G13" s="10"/>
      <c r="H13" s="11"/>
      <c r="I13" s="12">
        <v>6</v>
      </c>
      <c r="J13" s="39"/>
    </row>
    <row r="14" spans="1:10" s="1" customFormat="1" ht="12.75" x14ac:dyDescent="0.2">
      <c r="A14" s="9" t="s">
        <v>7</v>
      </c>
      <c r="B14" s="10"/>
      <c r="C14" s="10"/>
      <c r="D14" s="10"/>
      <c r="E14" s="10"/>
      <c r="F14" s="10"/>
      <c r="G14" s="10"/>
      <c r="H14" s="11"/>
      <c r="I14" s="12">
        <v>7</v>
      </c>
      <c r="J14" s="39"/>
    </row>
    <row r="15" spans="1:10" s="1" customFormat="1" ht="12.75" x14ac:dyDescent="0.2">
      <c r="A15" s="9" t="s">
        <v>8</v>
      </c>
      <c r="B15" s="10"/>
      <c r="C15" s="10"/>
      <c r="D15" s="10"/>
      <c r="E15" s="10"/>
      <c r="F15" s="10"/>
      <c r="G15" s="10"/>
      <c r="H15" s="11"/>
      <c r="I15" s="12">
        <v>8</v>
      </c>
      <c r="J15" s="39"/>
    </row>
    <row r="16" spans="1:10" s="1" customFormat="1" ht="12.75" x14ac:dyDescent="0.2">
      <c r="A16" s="9" t="s">
        <v>9</v>
      </c>
      <c r="B16" s="10"/>
      <c r="C16" s="10"/>
      <c r="D16" s="10"/>
      <c r="E16" s="10"/>
      <c r="F16" s="10"/>
      <c r="G16" s="10"/>
      <c r="H16" s="11"/>
      <c r="I16" s="12">
        <v>9</v>
      </c>
      <c r="J16" s="39"/>
    </row>
    <row r="17" spans="1:13" s="1" customFormat="1" ht="12.75" x14ac:dyDescent="0.2">
      <c r="A17" s="13" t="s">
        <v>10</v>
      </c>
      <c r="B17" s="14"/>
      <c r="C17" s="14"/>
      <c r="D17" s="14"/>
      <c r="E17" s="14"/>
      <c r="F17" s="14"/>
      <c r="G17" s="14"/>
      <c r="H17" s="15"/>
      <c r="I17" s="16">
        <v>10</v>
      </c>
      <c r="J17" s="40">
        <f t="shared" ref="J17" si="2">J18+J19+J20+J21+J22+J23+J24+J25+J26</f>
        <v>8595.7100000001392</v>
      </c>
    </row>
    <row r="18" spans="1:13" s="1" customFormat="1" ht="12.75" x14ac:dyDescent="0.2">
      <c r="A18" s="9" t="s">
        <v>11</v>
      </c>
      <c r="B18" s="10"/>
      <c r="C18" s="10"/>
      <c r="D18" s="10"/>
      <c r="E18" s="10"/>
      <c r="F18" s="10"/>
      <c r="G18" s="10"/>
      <c r="H18" s="11"/>
      <c r="I18" s="12">
        <v>11</v>
      </c>
      <c r="J18" s="39">
        <v>1242.31</v>
      </c>
    </row>
    <row r="19" spans="1:13" s="1" customFormat="1" ht="12.75" x14ac:dyDescent="0.2">
      <c r="A19" s="9" t="s">
        <v>12</v>
      </c>
      <c r="B19" s="10"/>
      <c r="C19" s="10"/>
      <c r="D19" s="10"/>
      <c r="E19" s="10"/>
      <c r="F19" s="10"/>
      <c r="G19" s="10"/>
      <c r="H19" s="11"/>
      <c r="I19" s="12">
        <v>12</v>
      </c>
      <c r="J19" s="39"/>
    </row>
    <row r="20" spans="1:13" s="1" customFormat="1" ht="12.75" x14ac:dyDescent="0.2">
      <c r="A20" s="9" t="s">
        <v>13</v>
      </c>
      <c r="B20" s="10"/>
      <c r="C20" s="10"/>
      <c r="D20" s="10"/>
      <c r="E20" s="10"/>
      <c r="F20" s="10"/>
      <c r="G20" s="10"/>
      <c r="H20" s="11"/>
      <c r="I20" s="12">
        <v>13</v>
      </c>
      <c r="J20" s="39">
        <f>SUM(1160528.83-1153175.43)</f>
        <v>7353.4000000001397</v>
      </c>
    </row>
    <row r="21" spans="1:13" s="1" customFormat="1" ht="12.75" x14ac:dyDescent="0.2">
      <c r="A21" s="9" t="s">
        <v>14</v>
      </c>
      <c r="B21" s="10"/>
      <c r="C21" s="10"/>
      <c r="D21" s="10"/>
      <c r="E21" s="10"/>
      <c r="F21" s="10"/>
      <c r="G21" s="10"/>
      <c r="H21" s="11"/>
      <c r="I21" s="12">
        <v>14</v>
      </c>
      <c r="J21" s="39"/>
    </row>
    <row r="22" spans="1:13" s="1" customFormat="1" ht="12.75" x14ac:dyDescent="0.2">
      <c r="A22" s="9" t="s">
        <v>15</v>
      </c>
      <c r="B22" s="10"/>
      <c r="C22" s="10"/>
      <c r="D22" s="10"/>
      <c r="E22" s="10"/>
      <c r="F22" s="10"/>
      <c r="G22" s="10"/>
      <c r="H22" s="11"/>
      <c r="I22" s="12">
        <v>15</v>
      </c>
      <c r="J22" s="39"/>
    </row>
    <row r="23" spans="1:13" s="1" customFormat="1" ht="12.75" x14ac:dyDescent="0.2">
      <c r="A23" s="9" t="s">
        <v>16</v>
      </c>
      <c r="B23" s="10"/>
      <c r="C23" s="10"/>
      <c r="D23" s="10"/>
      <c r="E23" s="10"/>
      <c r="F23" s="10"/>
      <c r="G23" s="10"/>
      <c r="H23" s="11"/>
      <c r="I23" s="12">
        <v>16</v>
      </c>
      <c r="J23" s="39"/>
    </row>
    <row r="24" spans="1:13" s="1" customFormat="1" ht="12.75" x14ac:dyDescent="0.2">
      <c r="A24" s="9" t="s">
        <v>17</v>
      </c>
      <c r="B24" s="10"/>
      <c r="C24" s="10"/>
      <c r="D24" s="10"/>
      <c r="E24" s="10"/>
      <c r="F24" s="10"/>
      <c r="G24" s="10"/>
      <c r="H24" s="11"/>
      <c r="I24" s="12">
        <v>17</v>
      </c>
      <c r="J24" s="39"/>
    </row>
    <row r="25" spans="1:13" s="1" customFormat="1" ht="12.75" x14ac:dyDescent="0.2">
      <c r="A25" s="9" t="s">
        <v>18</v>
      </c>
      <c r="B25" s="10"/>
      <c r="C25" s="10"/>
      <c r="D25" s="10"/>
      <c r="E25" s="10"/>
      <c r="F25" s="10"/>
      <c r="G25" s="10"/>
      <c r="H25" s="11"/>
      <c r="I25" s="12">
        <v>18</v>
      </c>
      <c r="J25" s="39"/>
      <c r="M25" s="1" t="s">
        <v>98</v>
      </c>
    </row>
    <row r="26" spans="1:13" s="1" customFormat="1" ht="12.75" x14ac:dyDescent="0.2">
      <c r="A26" s="9" t="s">
        <v>19</v>
      </c>
      <c r="B26" s="10"/>
      <c r="C26" s="10"/>
      <c r="D26" s="10"/>
      <c r="E26" s="10"/>
      <c r="F26" s="10"/>
      <c r="G26" s="10"/>
      <c r="H26" s="11"/>
      <c r="I26" s="12">
        <v>19</v>
      </c>
      <c r="J26" s="39"/>
    </row>
    <row r="27" spans="1:13" s="1" customFormat="1" ht="12.75" x14ac:dyDescent="0.2">
      <c r="A27" s="13" t="s">
        <v>20</v>
      </c>
      <c r="B27" s="14"/>
      <c r="C27" s="14"/>
      <c r="D27" s="14"/>
      <c r="E27" s="14"/>
      <c r="F27" s="14"/>
      <c r="G27" s="14"/>
      <c r="H27" s="15"/>
      <c r="I27" s="16">
        <v>20</v>
      </c>
      <c r="J27" s="40">
        <f t="shared" ref="J27" si="3">SUM(J28:J35)</f>
        <v>0</v>
      </c>
    </row>
    <row r="28" spans="1:13" s="1" customFormat="1" ht="12.75" x14ac:dyDescent="0.2">
      <c r="A28" s="9" t="s">
        <v>21</v>
      </c>
      <c r="B28" s="10"/>
      <c r="C28" s="10"/>
      <c r="D28" s="10"/>
      <c r="E28" s="10"/>
      <c r="F28" s="10"/>
      <c r="G28" s="10"/>
      <c r="H28" s="11"/>
      <c r="I28" s="12">
        <v>21</v>
      </c>
      <c r="J28" s="39"/>
    </row>
    <row r="29" spans="1:13" s="1" customFormat="1" ht="12.75" x14ac:dyDescent="0.2">
      <c r="A29" s="9" t="s">
        <v>22</v>
      </c>
      <c r="B29" s="10"/>
      <c r="C29" s="10"/>
      <c r="D29" s="10"/>
      <c r="E29" s="10"/>
      <c r="F29" s="10"/>
      <c r="G29" s="10"/>
      <c r="H29" s="11"/>
      <c r="I29" s="12">
        <v>22</v>
      </c>
      <c r="J29" s="39"/>
    </row>
    <row r="30" spans="1:13" s="1" customFormat="1" ht="12.75" x14ac:dyDescent="0.2">
      <c r="A30" s="9" t="s">
        <v>23</v>
      </c>
      <c r="B30" s="10"/>
      <c r="C30" s="10"/>
      <c r="D30" s="10"/>
      <c r="E30" s="10"/>
      <c r="F30" s="10"/>
      <c r="G30" s="10"/>
      <c r="H30" s="11"/>
      <c r="I30" s="12">
        <v>23</v>
      </c>
      <c r="J30" s="39"/>
    </row>
    <row r="31" spans="1:13" s="1" customFormat="1" ht="12.75" x14ac:dyDescent="0.2">
      <c r="A31" s="9" t="s">
        <v>24</v>
      </c>
      <c r="B31" s="10"/>
      <c r="C31" s="10"/>
      <c r="D31" s="10"/>
      <c r="E31" s="10"/>
      <c r="F31" s="10"/>
      <c r="G31" s="10"/>
      <c r="H31" s="11"/>
      <c r="I31" s="12">
        <v>24</v>
      </c>
      <c r="J31" s="39"/>
    </row>
    <row r="32" spans="1:13" s="1" customFormat="1" ht="12.75" x14ac:dyDescent="0.2">
      <c r="A32" s="9" t="s">
        <v>25</v>
      </c>
      <c r="B32" s="10"/>
      <c r="C32" s="10"/>
      <c r="D32" s="10"/>
      <c r="E32" s="10"/>
      <c r="F32" s="10"/>
      <c r="G32" s="10"/>
      <c r="H32" s="11"/>
      <c r="I32" s="12">
        <v>25</v>
      </c>
      <c r="J32" s="39"/>
    </row>
    <row r="33" spans="1:10" s="1" customFormat="1" ht="12.75" x14ac:dyDescent="0.2">
      <c r="A33" s="9" t="s">
        <v>26</v>
      </c>
      <c r="B33" s="10"/>
      <c r="C33" s="10"/>
      <c r="D33" s="10"/>
      <c r="E33" s="10"/>
      <c r="F33" s="10"/>
      <c r="G33" s="10"/>
      <c r="H33" s="11"/>
      <c r="I33" s="12">
        <v>26</v>
      </c>
      <c r="J33" s="39"/>
    </row>
    <row r="34" spans="1:10" s="1" customFormat="1" ht="12.75" x14ac:dyDescent="0.2">
      <c r="A34" s="9" t="s">
        <v>27</v>
      </c>
      <c r="B34" s="10"/>
      <c r="C34" s="10"/>
      <c r="D34" s="10"/>
      <c r="E34" s="10"/>
      <c r="F34" s="10"/>
      <c r="G34" s="10"/>
      <c r="H34" s="11"/>
      <c r="I34" s="12">
        <v>27</v>
      </c>
      <c r="J34" s="39"/>
    </row>
    <row r="35" spans="1:10" s="1" customFormat="1" ht="12.75" x14ac:dyDescent="0.2">
      <c r="A35" s="9" t="s">
        <v>28</v>
      </c>
      <c r="B35" s="10"/>
      <c r="C35" s="10"/>
      <c r="D35" s="10"/>
      <c r="E35" s="10"/>
      <c r="F35" s="10"/>
      <c r="G35" s="10"/>
      <c r="H35" s="11"/>
      <c r="I35" s="12">
        <v>28</v>
      </c>
      <c r="J35" s="39"/>
    </row>
    <row r="36" spans="1:10" s="1" customFormat="1" ht="12.75" x14ac:dyDescent="0.2">
      <c r="A36" s="17" t="s">
        <v>29</v>
      </c>
      <c r="B36" s="18"/>
      <c r="C36" s="18"/>
      <c r="D36" s="18"/>
      <c r="E36" s="18"/>
      <c r="F36" s="18"/>
      <c r="G36" s="18"/>
      <c r="H36" s="19"/>
      <c r="I36" s="20">
        <v>29</v>
      </c>
      <c r="J36" s="38"/>
    </row>
    <row r="37" spans="1:10" s="1" customFormat="1" ht="12.75" x14ac:dyDescent="0.2">
      <c r="A37" s="22" t="s">
        <v>30</v>
      </c>
      <c r="B37" s="8"/>
      <c r="C37" s="8"/>
      <c r="D37" s="8"/>
      <c r="E37" s="8"/>
      <c r="F37" s="8"/>
      <c r="G37" s="8"/>
      <c r="H37" s="23"/>
      <c r="I37" s="7">
        <v>30</v>
      </c>
      <c r="J37" s="38"/>
    </row>
    <row r="38" spans="1:10" s="1" customFormat="1" ht="12.75" x14ac:dyDescent="0.2">
      <c r="A38" s="22" t="s">
        <v>31</v>
      </c>
      <c r="B38" s="8"/>
      <c r="C38" s="8"/>
      <c r="D38" s="8"/>
      <c r="E38" s="8"/>
      <c r="F38" s="8"/>
      <c r="G38" s="8"/>
      <c r="H38" s="23"/>
      <c r="I38" s="7">
        <v>31</v>
      </c>
      <c r="J38" s="38"/>
    </row>
    <row r="39" spans="1:10" s="1" customFormat="1" ht="12.75" x14ac:dyDescent="0.2">
      <c r="A39" s="22" t="s">
        <v>32</v>
      </c>
      <c r="B39" s="8"/>
      <c r="C39" s="8"/>
      <c r="D39" s="8"/>
      <c r="E39" s="8"/>
      <c r="F39" s="8"/>
      <c r="G39" s="8"/>
      <c r="H39" s="23"/>
      <c r="I39" s="7">
        <v>32</v>
      </c>
      <c r="J39" s="38"/>
    </row>
    <row r="40" spans="1:10" s="3" customFormat="1" ht="12.75" x14ac:dyDescent="0.2">
      <c r="A40" s="24" t="s">
        <v>33</v>
      </c>
      <c r="B40" s="25"/>
      <c r="C40" s="25"/>
      <c r="D40" s="25"/>
      <c r="E40" s="25"/>
      <c r="F40" s="25"/>
      <c r="G40" s="25"/>
      <c r="H40" s="26"/>
      <c r="I40" s="27">
        <v>33</v>
      </c>
      <c r="J40" s="41"/>
    </row>
    <row r="41" spans="1:10" s="1" customFormat="1" ht="12.75" x14ac:dyDescent="0.2">
      <c r="A41" s="22" t="s">
        <v>34</v>
      </c>
      <c r="B41" s="8"/>
      <c r="C41" s="8"/>
      <c r="D41" s="8"/>
      <c r="E41" s="8"/>
      <c r="F41" s="8"/>
      <c r="G41" s="8"/>
      <c r="H41" s="23"/>
      <c r="I41" s="7">
        <v>34</v>
      </c>
      <c r="J41" s="38">
        <f>SUM(J42+J50+J57+J65)</f>
        <v>576019.64</v>
      </c>
    </row>
    <row r="42" spans="1:10" s="3" customFormat="1" ht="12.75" x14ac:dyDescent="0.2">
      <c r="A42" s="28" t="s">
        <v>35</v>
      </c>
      <c r="B42" s="29"/>
      <c r="C42" s="29"/>
      <c r="D42" s="29"/>
      <c r="E42" s="29"/>
      <c r="F42" s="29"/>
      <c r="G42" s="29"/>
      <c r="H42" s="30"/>
      <c r="I42" s="31">
        <v>35</v>
      </c>
      <c r="J42" s="43">
        <f t="shared" ref="J42" si="4">SUM(J43:J49)</f>
        <v>879.2</v>
      </c>
    </row>
    <row r="43" spans="1:10" s="1" customFormat="1" ht="12.75" x14ac:dyDescent="0.2">
      <c r="A43" s="9" t="s">
        <v>36</v>
      </c>
      <c r="B43" s="10"/>
      <c r="C43" s="10"/>
      <c r="D43" s="10"/>
      <c r="E43" s="10"/>
      <c r="F43" s="10"/>
      <c r="G43" s="10"/>
      <c r="H43" s="11"/>
      <c r="I43" s="12">
        <v>36</v>
      </c>
      <c r="J43" s="39">
        <v>879.2</v>
      </c>
    </row>
    <row r="44" spans="1:10" s="1" customFormat="1" ht="12.75" x14ac:dyDescent="0.2">
      <c r="A44" s="9" t="s">
        <v>37</v>
      </c>
      <c r="B44" s="10"/>
      <c r="C44" s="10"/>
      <c r="D44" s="10"/>
      <c r="E44" s="10"/>
      <c r="F44" s="10"/>
      <c r="G44" s="10"/>
      <c r="H44" s="11"/>
      <c r="I44" s="12">
        <v>37</v>
      </c>
      <c r="J44" s="39"/>
    </row>
    <row r="45" spans="1:10" s="1" customFormat="1" ht="12.75" x14ac:dyDescent="0.2">
      <c r="A45" s="9" t="s">
        <v>38</v>
      </c>
      <c r="B45" s="10"/>
      <c r="C45" s="10"/>
      <c r="D45" s="10"/>
      <c r="E45" s="10"/>
      <c r="F45" s="10"/>
      <c r="G45" s="10"/>
      <c r="H45" s="11"/>
      <c r="I45" s="12">
        <v>38</v>
      </c>
      <c r="J45" s="39"/>
    </row>
    <row r="46" spans="1:10" s="1" customFormat="1" ht="12.75" x14ac:dyDescent="0.2">
      <c r="A46" s="9" t="s">
        <v>39</v>
      </c>
      <c r="B46" s="10"/>
      <c r="C46" s="10"/>
      <c r="D46" s="10"/>
      <c r="E46" s="10"/>
      <c r="F46" s="10"/>
      <c r="G46" s="10"/>
      <c r="H46" s="11"/>
      <c r="I46" s="12">
        <v>39</v>
      </c>
      <c r="J46" s="39"/>
    </row>
    <row r="47" spans="1:10" s="1" customFormat="1" ht="12.75" x14ac:dyDescent="0.2">
      <c r="A47" s="9" t="s">
        <v>40</v>
      </c>
      <c r="B47" s="10"/>
      <c r="C47" s="10"/>
      <c r="D47" s="10"/>
      <c r="E47" s="10"/>
      <c r="F47" s="10"/>
      <c r="G47" s="10"/>
      <c r="H47" s="11"/>
      <c r="I47" s="12">
        <v>40</v>
      </c>
      <c r="J47" s="39"/>
    </row>
    <row r="48" spans="1:10" s="1" customFormat="1" ht="12.75" x14ac:dyDescent="0.2">
      <c r="A48" s="9" t="s">
        <v>41</v>
      </c>
      <c r="B48" s="10"/>
      <c r="C48" s="10"/>
      <c r="D48" s="10"/>
      <c r="E48" s="10"/>
      <c r="F48" s="10"/>
      <c r="G48" s="10"/>
      <c r="H48" s="11"/>
      <c r="I48" s="12">
        <v>41</v>
      </c>
      <c r="J48" s="39"/>
    </row>
    <row r="49" spans="1:10" s="1" customFormat="1" ht="12.75" x14ac:dyDescent="0.2">
      <c r="A49" s="9" t="s">
        <v>42</v>
      </c>
      <c r="B49" s="10"/>
      <c r="C49" s="10"/>
      <c r="D49" s="10"/>
      <c r="E49" s="10"/>
      <c r="F49" s="10"/>
      <c r="G49" s="10"/>
      <c r="H49" s="11"/>
      <c r="I49" s="12">
        <v>42</v>
      </c>
      <c r="J49" s="39"/>
    </row>
    <row r="50" spans="1:10" s="3" customFormat="1" ht="12.75" x14ac:dyDescent="0.2">
      <c r="A50" s="24" t="s">
        <v>43</v>
      </c>
      <c r="B50" s="25"/>
      <c r="C50" s="25"/>
      <c r="D50" s="25"/>
      <c r="E50" s="25"/>
      <c r="F50" s="25"/>
      <c r="G50" s="25"/>
      <c r="H50" s="26"/>
      <c r="I50" s="27">
        <v>43</v>
      </c>
      <c r="J50" s="41">
        <f t="shared" ref="J50" si="5">SUM(J51:J56)</f>
        <v>571209.83000000007</v>
      </c>
    </row>
    <row r="51" spans="1:10" s="1" customFormat="1" ht="12.75" x14ac:dyDescent="0.2">
      <c r="A51" s="22" t="s">
        <v>44</v>
      </c>
      <c r="B51" s="8"/>
      <c r="C51" s="8"/>
      <c r="D51" s="8"/>
      <c r="E51" s="8"/>
      <c r="F51" s="8"/>
      <c r="G51" s="8"/>
      <c r="H51" s="23"/>
      <c r="I51" s="7">
        <v>44</v>
      </c>
      <c r="J51" s="38"/>
    </row>
    <row r="52" spans="1:10" s="1" customFormat="1" ht="12.75" x14ac:dyDescent="0.2">
      <c r="A52" s="22" t="s">
        <v>45</v>
      </c>
      <c r="B52" s="8"/>
      <c r="C52" s="8"/>
      <c r="D52" s="8"/>
      <c r="E52" s="8"/>
      <c r="F52" s="8"/>
      <c r="G52" s="8"/>
      <c r="H52" s="23"/>
      <c r="I52" s="7">
        <v>45</v>
      </c>
      <c r="J52" s="38">
        <v>446365.46</v>
      </c>
    </row>
    <row r="53" spans="1:10" s="1" customFormat="1" ht="12.75" x14ac:dyDescent="0.2">
      <c r="A53" s="22" t="s">
        <v>46</v>
      </c>
      <c r="B53" s="8"/>
      <c r="C53" s="8"/>
      <c r="D53" s="8"/>
      <c r="E53" s="8"/>
      <c r="F53" s="8"/>
      <c r="G53" s="8"/>
      <c r="H53" s="23"/>
      <c r="I53" s="7">
        <v>46</v>
      </c>
      <c r="J53" s="38"/>
    </row>
    <row r="54" spans="1:10" s="1" customFormat="1" ht="12.75" x14ac:dyDescent="0.2">
      <c r="A54" s="22" t="s">
        <v>47</v>
      </c>
      <c r="B54" s="8"/>
      <c r="C54" s="8"/>
      <c r="D54" s="8"/>
      <c r="E54" s="8"/>
      <c r="F54" s="8"/>
      <c r="G54" s="8"/>
      <c r="H54" s="23"/>
      <c r="I54" s="7">
        <v>47</v>
      </c>
      <c r="J54" s="38">
        <v>59825.46</v>
      </c>
    </row>
    <row r="55" spans="1:10" s="1" customFormat="1" ht="12.75" x14ac:dyDescent="0.2">
      <c r="A55" s="22" t="s">
        <v>48</v>
      </c>
      <c r="B55" s="8"/>
      <c r="C55" s="8"/>
      <c r="D55" s="8"/>
      <c r="E55" s="8"/>
      <c r="F55" s="8"/>
      <c r="G55" s="8"/>
      <c r="H55" s="23"/>
      <c r="I55" s="7">
        <v>48</v>
      </c>
      <c r="J55" s="38">
        <v>14223.35</v>
      </c>
    </row>
    <row r="56" spans="1:10" s="1" customFormat="1" ht="12.75" x14ac:dyDescent="0.2">
      <c r="A56" s="22" t="s">
        <v>49</v>
      </c>
      <c r="B56" s="8"/>
      <c r="C56" s="8"/>
      <c r="D56" s="8"/>
      <c r="E56" s="8"/>
      <c r="F56" s="8"/>
      <c r="G56" s="8"/>
      <c r="H56" s="23"/>
      <c r="I56" s="7">
        <v>49</v>
      </c>
      <c r="J56" s="38">
        <v>50795.56</v>
      </c>
    </row>
    <row r="57" spans="1:10" s="3" customFormat="1" ht="12.75" x14ac:dyDescent="0.2">
      <c r="A57" s="24" t="s">
        <v>50</v>
      </c>
      <c r="B57" s="25"/>
      <c r="C57" s="25"/>
      <c r="D57" s="25"/>
      <c r="E57" s="25"/>
      <c r="F57" s="25"/>
      <c r="G57" s="25"/>
      <c r="H57" s="26"/>
      <c r="I57" s="27">
        <v>50</v>
      </c>
      <c r="J57" s="41">
        <f t="shared" ref="J57" si="6">SUM(J58:J64)</f>
        <v>0</v>
      </c>
    </row>
    <row r="58" spans="1:10" s="1" customFormat="1" ht="12.75" x14ac:dyDescent="0.2">
      <c r="A58" s="22" t="s">
        <v>21</v>
      </c>
      <c r="B58" s="8"/>
      <c r="C58" s="8"/>
      <c r="D58" s="8"/>
      <c r="E58" s="8"/>
      <c r="F58" s="8"/>
      <c r="G58" s="8"/>
      <c r="H58" s="23"/>
      <c r="I58" s="7">
        <v>51</v>
      </c>
      <c r="J58" s="38"/>
    </row>
    <row r="59" spans="1:10" s="1" customFormat="1" ht="12.75" x14ac:dyDescent="0.2">
      <c r="A59" s="22" t="s">
        <v>22</v>
      </c>
      <c r="B59" s="8"/>
      <c r="C59" s="8"/>
      <c r="D59" s="8"/>
      <c r="E59" s="8"/>
      <c r="F59" s="8"/>
      <c r="G59" s="8"/>
      <c r="H59" s="23"/>
      <c r="I59" s="7">
        <v>52</v>
      </c>
      <c r="J59" s="38"/>
    </row>
    <row r="60" spans="1:10" s="1" customFormat="1" ht="12.75" x14ac:dyDescent="0.2">
      <c r="A60" s="22" t="s">
        <v>51</v>
      </c>
      <c r="B60" s="8"/>
      <c r="C60" s="8"/>
      <c r="D60" s="8"/>
      <c r="E60" s="8"/>
      <c r="F60" s="8"/>
      <c r="G60" s="8"/>
      <c r="H60" s="23"/>
      <c r="I60" s="7">
        <v>53</v>
      </c>
      <c r="J60" s="38"/>
    </row>
    <row r="61" spans="1:10" s="1" customFormat="1" ht="12.75" x14ac:dyDescent="0.2">
      <c r="A61" s="22" t="s">
        <v>24</v>
      </c>
      <c r="B61" s="8"/>
      <c r="C61" s="8"/>
      <c r="D61" s="8"/>
      <c r="E61" s="8"/>
      <c r="F61" s="8"/>
      <c r="G61" s="8"/>
      <c r="H61" s="23"/>
      <c r="I61" s="7">
        <v>54</v>
      </c>
      <c r="J61" s="38"/>
    </row>
    <row r="62" spans="1:10" s="1" customFormat="1" ht="12.75" x14ac:dyDescent="0.2">
      <c r="A62" s="22" t="s">
        <v>25</v>
      </c>
      <c r="B62" s="8"/>
      <c r="C62" s="8"/>
      <c r="D62" s="8"/>
      <c r="E62" s="8"/>
      <c r="F62" s="8"/>
      <c r="G62" s="8"/>
      <c r="H62" s="23"/>
      <c r="I62" s="7">
        <v>55</v>
      </c>
      <c r="J62" s="38"/>
    </row>
    <row r="63" spans="1:10" s="1" customFormat="1" ht="12.75" x14ac:dyDescent="0.2">
      <c r="A63" s="22" t="s">
        <v>26</v>
      </c>
      <c r="B63" s="8"/>
      <c r="C63" s="8"/>
      <c r="D63" s="8"/>
      <c r="E63" s="8"/>
      <c r="F63" s="8"/>
      <c r="G63" s="8"/>
      <c r="H63" s="23"/>
      <c r="I63" s="7">
        <v>56</v>
      </c>
      <c r="J63" s="38"/>
    </row>
    <row r="64" spans="1:10" s="1" customFormat="1" ht="12.75" x14ac:dyDescent="0.2">
      <c r="A64" s="22" t="s">
        <v>52</v>
      </c>
      <c r="B64" s="8"/>
      <c r="C64" s="8"/>
      <c r="D64" s="8"/>
      <c r="E64" s="8"/>
      <c r="F64" s="8"/>
      <c r="G64" s="8"/>
      <c r="H64" s="23"/>
      <c r="I64" s="7">
        <v>57</v>
      </c>
      <c r="J64" s="38"/>
    </row>
    <row r="65" spans="1:13" s="3" customFormat="1" ht="12.75" x14ac:dyDescent="0.2">
      <c r="A65" s="24" t="s">
        <v>53</v>
      </c>
      <c r="B65" s="25"/>
      <c r="C65" s="25"/>
      <c r="D65" s="25"/>
      <c r="E65" s="25"/>
      <c r="F65" s="25"/>
      <c r="G65" s="25"/>
      <c r="H65" s="26"/>
      <c r="I65" s="27">
        <v>58</v>
      </c>
      <c r="J65" s="41">
        <v>3930.61</v>
      </c>
    </row>
    <row r="66" spans="1:13" s="1" customFormat="1" ht="12.75" x14ac:dyDescent="0.2">
      <c r="A66" s="22" t="s">
        <v>54</v>
      </c>
      <c r="B66" s="8"/>
      <c r="C66" s="8"/>
      <c r="D66" s="8"/>
      <c r="E66" s="8"/>
      <c r="F66" s="8"/>
      <c r="G66" s="8"/>
      <c r="H66" s="23"/>
      <c r="I66" s="7">
        <v>59</v>
      </c>
      <c r="J66" s="38">
        <v>28778.82</v>
      </c>
    </row>
    <row r="67" spans="1:13" s="1" customFormat="1" ht="12.75" x14ac:dyDescent="0.2">
      <c r="A67" s="48" t="s">
        <v>55</v>
      </c>
      <c r="B67" s="44"/>
      <c r="C67" s="44"/>
      <c r="D67" s="44"/>
      <c r="E67" s="44"/>
      <c r="F67" s="44"/>
      <c r="G67" s="44"/>
      <c r="H67" s="45"/>
      <c r="I67" s="46">
        <v>60</v>
      </c>
      <c r="J67" s="47">
        <f>SUM(J8+J9+J41+J66)</f>
        <v>613394.17000000016</v>
      </c>
    </row>
    <row r="68" spans="1:13" s="1" customFormat="1" ht="12.75" x14ac:dyDescent="0.2">
      <c r="A68" s="22" t="s">
        <v>56</v>
      </c>
      <c r="B68" s="8"/>
      <c r="C68" s="8"/>
      <c r="D68" s="8"/>
      <c r="E68" s="8"/>
      <c r="F68" s="8"/>
      <c r="G68" s="8"/>
      <c r="H68" s="23"/>
      <c r="I68" s="7">
        <v>61</v>
      </c>
      <c r="J68" s="38"/>
      <c r="M68" s="33"/>
    </row>
    <row r="69" spans="1:13" s="3" customFormat="1" ht="12.75" x14ac:dyDescent="0.2">
      <c r="A69" s="24" t="s">
        <v>57</v>
      </c>
      <c r="B69" s="25"/>
      <c r="C69" s="25"/>
      <c r="D69" s="25"/>
      <c r="E69" s="25"/>
      <c r="F69" s="25"/>
      <c r="G69" s="25"/>
      <c r="H69" s="25"/>
      <c r="I69" s="25"/>
      <c r="J69" s="42"/>
      <c r="M69" s="32"/>
    </row>
    <row r="70" spans="1:13" s="1" customFormat="1" ht="12.75" x14ac:dyDescent="0.2">
      <c r="A70" s="22" t="s">
        <v>58</v>
      </c>
      <c r="B70" s="8"/>
      <c r="C70" s="8"/>
      <c r="D70" s="8"/>
      <c r="E70" s="8"/>
      <c r="F70" s="8"/>
      <c r="G70" s="8"/>
      <c r="H70" s="23"/>
      <c r="I70" s="7">
        <v>62</v>
      </c>
      <c r="J70" s="38">
        <f t="shared" ref="J70" si="7">J71+J72+J73+J79+J80+J83+J86</f>
        <v>457017.63999999996</v>
      </c>
    </row>
    <row r="71" spans="1:13" s="3" customFormat="1" ht="12.75" x14ac:dyDescent="0.2">
      <c r="A71" s="24" t="s">
        <v>59</v>
      </c>
      <c r="B71" s="25"/>
      <c r="C71" s="25"/>
      <c r="D71" s="25"/>
      <c r="E71" s="25"/>
      <c r="F71" s="25"/>
      <c r="G71" s="25"/>
      <c r="H71" s="26"/>
      <c r="I71" s="27">
        <v>63</v>
      </c>
      <c r="J71" s="41">
        <v>412000</v>
      </c>
    </row>
    <row r="72" spans="1:13" s="3" customFormat="1" ht="12.75" x14ac:dyDescent="0.2">
      <c r="A72" s="24" t="s">
        <v>60</v>
      </c>
      <c r="B72" s="25"/>
      <c r="C72" s="25"/>
      <c r="D72" s="25"/>
      <c r="E72" s="25"/>
      <c r="F72" s="25"/>
      <c r="G72" s="25"/>
      <c r="H72" s="26"/>
      <c r="I72" s="27">
        <v>64</v>
      </c>
      <c r="J72" s="41"/>
    </row>
    <row r="73" spans="1:13" s="3" customFormat="1" ht="12.75" x14ac:dyDescent="0.2">
      <c r="A73" s="24" t="s">
        <v>61</v>
      </c>
      <c r="B73" s="25"/>
      <c r="C73" s="25"/>
      <c r="D73" s="25"/>
      <c r="E73" s="25"/>
      <c r="F73" s="25"/>
      <c r="G73" s="25"/>
      <c r="H73" s="26"/>
      <c r="I73" s="27">
        <v>65</v>
      </c>
      <c r="J73" s="41">
        <f t="shared" ref="J73" si="8">SUM(J74:J78)</f>
        <v>0</v>
      </c>
    </row>
    <row r="74" spans="1:13" s="1" customFormat="1" ht="12.75" x14ac:dyDescent="0.2">
      <c r="A74" s="22" t="s">
        <v>62</v>
      </c>
      <c r="B74" s="8"/>
      <c r="C74" s="8"/>
      <c r="D74" s="8"/>
      <c r="E74" s="8"/>
      <c r="F74" s="8"/>
      <c r="G74" s="8"/>
      <c r="H74" s="23"/>
      <c r="I74" s="7">
        <v>66</v>
      </c>
      <c r="J74" s="38"/>
    </row>
    <row r="75" spans="1:13" s="1" customFormat="1" ht="12.75" x14ac:dyDescent="0.2">
      <c r="A75" s="22" t="s">
        <v>63</v>
      </c>
      <c r="B75" s="8"/>
      <c r="C75" s="8"/>
      <c r="D75" s="8"/>
      <c r="E75" s="8"/>
      <c r="F75" s="8"/>
      <c r="G75" s="8"/>
      <c r="H75" s="23"/>
      <c r="I75" s="7">
        <v>67</v>
      </c>
      <c r="J75" s="38"/>
    </row>
    <row r="76" spans="1:13" s="1" customFormat="1" ht="12.75" x14ac:dyDescent="0.2">
      <c r="A76" s="22" t="s">
        <v>64</v>
      </c>
      <c r="B76" s="8"/>
      <c r="C76" s="8"/>
      <c r="D76" s="8"/>
      <c r="E76" s="8"/>
      <c r="F76" s="8"/>
      <c r="G76" s="8"/>
      <c r="H76" s="23"/>
      <c r="I76" s="7">
        <v>68</v>
      </c>
      <c r="J76" s="38"/>
    </row>
    <row r="77" spans="1:13" s="1" customFormat="1" ht="12.75" x14ac:dyDescent="0.2">
      <c r="A77" s="22" t="s">
        <v>65</v>
      </c>
      <c r="B77" s="8"/>
      <c r="C77" s="8"/>
      <c r="D77" s="8"/>
      <c r="E77" s="8"/>
      <c r="F77" s="8"/>
      <c r="G77" s="8"/>
      <c r="H77" s="23"/>
      <c r="I77" s="7">
        <v>69</v>
      </c>
      <c r="J77" s="38"/>
    </row>
    <row r="78" spans="1:13" s="1" customFormat="1" ht="12.75" x14ac:dyDescent="0.2">
      <c r="A78" s="22" t="s">
        <v>66</v>
      </c>
      <c r="B78" s="8"/>
      <c r="C78" s="8"/>
      <c r="D78" s="8"/>
      <c r="E78" s="8"/>
      <c r="F78" s="8"/>
      <c r="G78" s="8"/>
      <c r="H78" s="23"/>
      <c r="I78" s="7">
        <v>70</v>
      </c>
      <c r="J78" s="38"/>
    </row>
    <row r="79" spans="1:13" s="3" customFormat="1" ht="12.75" x14ac:dyDescent="0.2">
      <c r="A79" s="24" t="s">
        <v>67</v>
      </c>
      <c r="B79" s="25"/>
      <c r="C79" s="25"/>
      <c r="D79" s="25"/>
      <c r="E79" s="25"/>
      <c r="F79" s="25"/>
      <c r="G79" s="25"/>
      <c r="H79" s="26"/>
      <c r="I79" s="27">
        <v>71</v>
      </c>
      <c r="J79" s="41"/>
    </row>
    <row r="80" spans="1:13" s="3" customFormat="1" ht="12.75" x14ac:dyDescent="0.2">
      <c r="A80" s="24" t="s">
        <v>68</v>
      </c>
      <c r="B80" s="25"/>
      <c r="C80" s="25"/>
      <c r="D80" s="25"/>
      <c r="E80" s="25"/>
      <c r="F80" s="25"/>
      <c r="G80" s="25"/>
      <c r="H80" s="26"/>
      <c r="I80" s="27">
        <v>72</v>
      </c>
      <c r="J80" s="41">
        <f>SUM(J81-J82)</f>
        <v>50864.35</v>
      </c>
    </row>
    <row r="81" spans="1:10" s="1" customFormat="1" ht="12.75" x14ac:dyDescent="0.2">
      <c r="A81" s="22" t="s">
        <v>69</v>
      </c>
      <c r="B81" s="8"/>
      <c r="C81" s="8"/>
      <c r="D81" s="8"/>
      <c r="E81" s="8"/>
      <c r="F81" s="8"/>
      <c r="G81" s="8"/>
      <c r="H81" s="23"/>
      <c r="I81" s="7">
        <v>73</v>
      </c>
      <c r="J81" s="38">
        <f>SUM(1983.35+48881)</f>
        <v>50864.35</v>
      </c>
    </row>
    <row r="82" spans="1:10" s="1" customFormat="1" ht="12.75" x14ac:dyDescent="0.2">
      <c r="A82" s="22" t="s">
        <v>70</v>
      </c>
      <c r="B82" s="8"/>
      <c r="C82" s="8"/>
      <c r="D82" s="8"/>
      <c r="E82" s="8"/>
      <c r="F82" s="8"/>
      <c r="G82" s="8"/>
      <c r="H82" s="23"/>
      <c r="I82" s="7">
        <v>74</v>
      </c>
      <c r="J82" s="38"/>
    </row>
    <row r="83" spans="1:10" s="3" customFormat="1" ht="12.75" x14ac:dyDescent="0.2">
      <c r="A83" s="24" t="s">
        <v>71</v>
      </c>
      <c r="B83" s="25"/>
      <c r="C83" s="25"/>
      <c r="D83" s="25"/>
      <c r="E83" s="25"/>
      <c r="F83" s="25"/>
      <c r="G83" s="25"/>
      <c r="H83" s="26"/>
      <c r="I83" s="27">
        <v>75</v>
      </c>
      <c r="J83" s="41">
        <f>SUM(J84-J85)</f>
        <v>-5846.71</v>
      </c>
    </row>
    <row r="84" spans="1:10" s="1" customFormat="1" ht="12.75" x14ac:dyDescent="0.2">
      <c r="A84" s="22" t="s">
        <v>72</v>
      </c>
      <c r="B84" s="8"/>
      <c r="C84" s="8"/>
      <c r="D84" s="8"/>
      <c r="E84" s="8"/>
      <c r="F84" s="8"/>
      <c r="G84" s="8"/>
      <c r="H84" s="23"/>
      <c r="I84" s="7">
        <v>76</v>
      </c>
      <c r="J84" s="50"/>
    </row>
    <row r="85" spans="1:10" s="1" customFormat="1" ht="12.75" x14ac:dyDescent="0.2">
      <c r="A85" s="22" t="s">
        <v>73</v>
      </c>
      <c r="B85" s="8"/>
      <c r="C85" s="8"/>
      <c r="D85" s="8"/>
      <c r="E85" s="8"/>
      <c r="F85" s="8"/>
      <c r="G85" s="8"/>
      <c r="H85" s="23"/>
      <c r="I85" s="7">
        <v>77</v>
      </c>
      <c r="J85" s="50">
        <v>5846.71</v>
      </c>
    </row>
    <row r="86" spans="1:10" s="3" customFormat="1" ht="12.75" x14ac:dyDescent="0.2">
      <c r="A86" s="24" t="s">
        <v>74</v>
      </c>
      <c r="B86" s="25"/>
      <c r="C86" s="25"/>
      <c r="D86" s="25"/>
      <c r="E86" s="25"/>
      <c r="F86" s="25"/>
      <c r="G86" s="25"/>
      <c r="H86" s="26"/>
      <c r="I86" s="27">
        <v>78</v>
      </c>
      <c r="J86" s="41"/>
    </row>
    <row r="87" spans="1:10" s="1" customFormat="1" ht="12.75" x14ac:dyDescent="0.2">
      <c r="A87" s="22" t="s">
        <v>75</v>
      </c>
      <c r="B87" s="8"/>
      <c r="C87" s="8"/>
      <c r="D87" s="8"/>
      <c r="E87" s="8"/>
      <c r="F87" s="8"/>
      <c r="G87" s="8"/>
      <c r="H87" s="23"/>
      <c r="I87" s="7">
        <v>79</v>
      </c>
      <c r="J87" s="38">
        <v>0</v>
      </c>
    </row>
    <row r="88" spans="1:10" s="1" customFormat="1" ht="12.75" x14ac:dyDescent="0.2">
      <c r="A88" s="22" t="s">
        <v>76</v>
      </c>
      <c r="B88" s="8"/>
      <c r="C88" s="8"/>
      <c r="D88" s="8"/>
      <c r="E88" s="8"/>
      <c r="F88" s="8"/>
      <c r="G88" s="8"/>
      <c r="H88" s="23"/>
      <c r="I88" s="7">
        <v>80</v>
      </c>
      <c r="J88" s="38"/>
    </row>
    <row r="89" spans="1:10" s="1" customFormat="1" ht="12.75" x14ac:dyDescent="0.2">
      <c r="A89" s="22" t="s">
        <v>77</v>
      </c>
      <c r="B89" s="8"/>
      <c r="C89" s="8"/>
      <c r="D89" s="8"/>
      <c r="E89" s="8"/>
      <c r="F89" s="8"/>
      <c r="G89" s="8"/>
      <c r="H89" s="23"/>
      <c r="I89" s="7">
        <v>81</v>
      </c>
      <c r="J89" s="38"/>
    </row>
    <row r="90" spans="1:10" s="1" customFormat="1" ht="12.75" x14ac:dyDescent="0.2">
      <c r="A90" s="22" t="s">
        <v>78</v>
      </c>
      <c r="B90" s="8"/>
      <c r="C90" s="8"/>
      <c r="D90" s="8"/>
      <c r="E90" s="8"/>
      <c r="F90" s="8"/>
      <c r="G90" s="8"/>
      <c r="H90" s="23"/>
      <c r="I90" s="7">
        <v>82</v>
      </c>
      <c r="J90" s="38"/>
    </row>
    <row r="91" spans="1:10" s="1" customFormat="1" ht="12.75" x14ac:dyDescent="0.2">
      <c r="A91" s="9" t="s">
        <v>79</v>
      </c>
      <c r="B91" s="10"/>
      <c r="C91" s="10"/>
      <c r="D91" s="10"/>
      <c r="E91" s="10"/>
      <c r="F91" s="10"/>
      <c r="G91" s="10"/>
      <c r="H91" s="11"/>
      <c r="I91" s="12">
        <v>83</v>
      </c>
      <c r="J91" s="39">
        <f t="shared" ref="J91" si="9">SUM(J92:J100)</f>
        <v>120299.67</v>
      </c>
    </row>
    <row r="92" spans="1:10" s="1" customFormat="1" ht="12.75" x14ac:dyDescent="0.2">
      <c r="A92" s="9" t="s">
        <v>80</v>
      </c>
      <c r="B92" s="10"/>
      <c r="C92" s="10"/>
      <c r="D92" s="10"/>
      <c r="E92" s="10"/>
      <c r="F92" s="10"/>
      <c r="G92" s="10"/>
      <c r="H92" s="11"/>
      <c r="I92" s="12">
        <v>84</v>
      </c>
      <c r="J92" s="39"/>
    </row>
    <row r="93" spans="1:10" s="1" customFormat="1" ht="12.75" x14ac:dyDescent="0.2">
      <c r="A93" s="9" t="s">
        <v>81</v>
      </c>
      <c r="B93" s="10"/>
      <c r="C93" s="10"/>
      <c r="D93" s="10"/>
      <c r="E93" s="10"/>
      <c r="F93" s="10"/>
      <c r="G93" s="10"/>
      <c r="H93" s="11"/>
      <c r="I93" s="12">
        <v>85</v>
      </c>
      <c r="J93" s="39">
        <v>0</v>
      </c>
    </row>
    <row r="94" spans="1:10" s="1" customFormat="1" ht="12.75" x14ac:dyDescent="0.2">
      <c r="A94" s="9" t="s">
        <v>82</v>
      </c>
      <c r="B94" s="10"/>
      <c r="C94" s="10"/>
      <c r="D94" s="10"/>
      <c r="E94" s="10"/>
      <c r="F94" s="10"/>
      <c r="G94" s="10"/>
      <c r="H94" s="11"/>
      <c r="I94" s="12">
        <v>86</v>
      </c>
      <c r="J94" s="39">
        <v>65889.22</v>
      </c>
    </row>
    <row r="95" spans="1:10" s="1" customFormat="1" ht="12.75" x14ac:dyDescent="0.2">
      <c r="A95" s="9" t="s">
        <v>83</v>
      </c>
      <c r="B95" s="10"/>
      <c r="C95" s="10"/>
      <c r="D95" s="10"/>
      <c r="E95" s="10"/>
      <c r="F95" s="10"/>
      <c r="G95" s="10"/>
      <c r="H95" s="11"/>
      <c r="I95" s="12">
        <v>87</v>
      </c>
      <c r="J95" s="39"/>
    </row>
    <row r="96" spans="1:10" s="1" customFormat="1" ht="12.75" x14ac:dyDescent="0.2">
      <c r="A96" s="9" t="s">
        <v>84</v>
      </c>
      <c r="B96" s="10"/>
      <c r="C96" s="10"/>
      <c r="D96" s="10"/>
      <c r="E96" s="10"/>
      <c r="F96" s="10"/>
      <c r="G96" s="10"/>
      <c r="H96" s="11"/>
      <c r="I96" s="12">
        <v>88</v>
      </c>
      <c r="J96" s="39">
        <v>135570.19</v>
      </c>
    </row>
    <row r="97" spans="1:10" s="1" customFormat="1" ht="12.75" x14ac:dyDescent="0.2">
      <c r="A97" s="9" t="s">
        <v>85</v>
      </c>
      <c r="B97" s="10"/>
      <c r="C97" s="10"/>
      <c r="D97" s="10"/>
      <c r="E97" s="10"/>
      <c r="F97" s="10"/>
      <c r="G97" s="10"/>
      <c r="H97" s="11"/>
      <c r="I97" s="12">
        <v>89</v>
      </c>
      <c r="J97" s="39"/>
    </row>
    <row r="98" spans="1:10" s="1" customFormat="1" ht="12.75" x14ac:dyDescent="0.2">
      <c r="A98" s="9" t="s">
        <v>86</v>
      </c>
      <c r="B98" s="10"/>
      <c r="C98" s="10"/>
      <c r="D98" s="10"/>
      <c r="E98" s="10"/>
      <c r="F98" s="10"/>
      <c r="G98" s="10"/>
      <c r="H98" s="11"/>
      <c r="I98" s="12">
        <v>90</v>
      </c>
      <c r="J98" s="39">
        <v>-81159.740000000005</v>
      </c>
    </row>
    <row r="99" spans="1:10" s="1" customFormat="1" ht="12.75" x14ac:dyDescent="0.2">
      <c r="A99" s="9" t="s">
        <v>87</v>
      </c>
      <c r="B99" s="10"/>
      <c r="C99" s="10"/>
      <c r="D99" s="10"/>
      <c r="E99" s="10"/>
      <c r="F99" s="10"/>
      <c r="G99" s="10"/>
      <c r="H99" s="11"/>
      <c r="I99" s="12">
        <v>91</v>
      </c>
      <c r="J99" s="39"/>
    </row>
    <row r="100" spans="1:10" s="1" customFormat="1" ht="12.75" x14ac:dyDescent="0.2">
      <c r="A100" s="9" t="s">
        <v>88</v>
      </c>
      <c r="B100" s="10"/>
      <c r="C100" s="10"/>
      <c r="D100" s="10"/>
      <c r="E100" s="10"/>
      <c r="F100" s="10"/>
      <c r="G100" s="10"/>
      <c r="H100" s="11"/>
      <c r="I100" s="12">
        <v>92</v>
      </c>
      <c r="J100" s="39"/>
    </row>
    <row r="101" spans="1:10" s="1" customFormat="1" ht="12.75" x14ac:dyDescent="0.2">
      <c r="A101" s="9" t="s">
        <v>89</v>
      </c>
      <c r="B101" s="10"/>
      <c r="C101" s="10"/>
      <c r="D101" s="10"/>
      <c r="E101" s="10"/>
      <c r="F101" s="10"/>
      <c r="G101" s="10"/>
      <c r="H101" s="11"/>
      <c r="I101" s="12">
        <v>93</v>
      </c>
      <c r="J101" s="39">
        <f>SUM(J102:J113)</f>
        <v>36076.86</v>
      </c>
    </row>
    <row r="102" spans="1:10" s="1" customFormat="1" ht="12.75" x14ac:dyDescent="0.2">
      <c r="A102" s="9" t="s">
        <v>80</v>
      </c>
      <c r="B102" s="10"/>
      <c r="C102" s="10"/>
      <c r="D102" s="10"/>
      <c r="E102" s="10"/>
      <c r="F102" s="10"/>
      <c r="G102" s="10"/>
      <c r="H102" s="11"/>
      <c r="I102" s="12">
        <v>94</v>
      </c>
      <c r="J102" s="39"/>
    </row>
    <row r="103" spans="1:10" s="1" customFormat="1" ht="12.75" x14ac:dyDescent="0.2">
      <c r="A103" s="9" t="s">
        <v>81</v>
      </c>
      <c r="B103" s="10"/>
      <c r="C103" s="10"/>
      <c r="D103" s="10"/>
      <c r="E103" s="10"/>
      <c r="F103" s="10"/>
      <c r="G103" s="10"/>
      <c r="H103" s="11"/>
      <c r="I103" s="12">
        <v>95</v>
      </c>
      <c r="J103" s="39"/>
    </row>
    <row r="104" spans="1:10" s="1" customFormat="1" ht="12.75" x14ac:dyDescent="0.2">
      <c r="A104" s="9" t="s">
        <v>82</v>
      </c>
      <c r="B104" s="10"/>
      <c r="C104" s="10"/>
      <c r="D104" s="10"/>
      <c r="E104" s="10"/>
      <c r="F104" s="10"/>
      <c r="G104" s="10"/>
      <c r="H104" s="11"/>
      <c r="I104" s="12">
        <v>96</v>
      </c>
      <c r="J104" s="39"/>
    </row>
    <row r="105" spans="1:10" s="1" customFormat="1" ht="12.75" x14ac:dyDescent="0.2">
      <c r="A105" s="9" t="s">
        <v>83</v>
      </c>
      <c r="B105" s="10"/>
      <c r="C105" s="10"/>
      <c r="D105" s="10"/>
      <c r="E105" s="10"/>
      <c r="F105" s="10"/>
      <c r="G105" s="10"/>
      <c r="H105" s="11"/>
      <c r="I105" s="12">
        <v>97</v>
      </c>
      <c r="J105" s="39"/>
    </row>
    <row r="106" spans="1:10" s="1" customFormat="1" ht="12.75" x14ac:dyDescent="0.2">
      <c r="A106" s="9" t="s">
        <v>84</v>
      </c>
      <c r="B106" s="10"/>
      <c r="C106" s="10"/>
      <c r="D106" s="10"/>
      <c r="E106" s="10"/>
      <c r="F106" s="10"/>
      <c r="G106" s="10"/>
      <c r="H106" s="11"/>
      <c r="I106" s="12">
        <v>98</v>
      </c>
      <c r="J106" s="39"/>
    </row>
    <row r="107" spans="1:10" s="1" customFormat="1" ht="12.75" x14ac:dyDescent="0.2">
      <c r="A107" s="9" t="s">
        <v>85</v>
      </c>
      <c r="B107" s="10"/>
      <c r="C107" s="10"/>
      <c r="D107" s="10"/>
      <c r="E107" s="10"/>
      <c r="F107" s="10"/>
      <c r="G107" s="10"/>
      <c r="H107" s="11"/>
      <c r="I107" s="12">
        <v>99</v>
      </c>
      <c r="J107" s="39"/>
    </row>
    <row r="108" spans="1:10" s="1" customFormat="1" ht="12.75" x14ac:dyDescent="0.2">
      <c r="A108" s="9" t="s">
        <v>86</v>
      </c>
      <c r="B108" s="10"/>
      <c r="C108" s="10"/>
      <c r="D108" s="10"/>
      <c r="E108" s="10"/>
      <c r="F108" s="10"/>
      <c r="G108" s="10"/>
      <c r="H108" s="11"/>
      <c r="I108" s="12">
        <v>100</v>
      </c>
      <c r="J108" s="39"/>
    </row>
    <row r="109" spans="1:10" s="1" customFormat="1" ht="12.75" x14ac:dyDescent="0.2">
      <c r="A109" s="9" t="s">
        <v>90</v>
      </c>
      <c r="B109" s="10"/>
      <c r="C109" s="10"/>
      <c r="D109" s="10"/>
      <c r="E109" s="10"/>
      <c r="F109" s="10"/>
      <c r="G109" s="10"/>
      <c r="H109" s="11"/>
      <c r="I109" s="12">
        <v>101</v>
      </c>
      <c r="J109" s="39">
        <v>29177.200000000001</v>
      </c>
    </row>
    <row r="110" spans="1:10" s="1" customFormat="1" ht="12.75" x14ac:dyDescent="0.2">
      <c r="A110" s="9" t="s">
        <v>91</v>
      </c>
      <c r="B110" s="10"/>
      <c r="C110" s="10"/>
      <c r="D110" s="10"/>
      <c r="E110" s="10"/>
      <c r="F110" s="10"/>
      <c r="G110" s="10"/>
      <c r="H110" s="11"/>
      <c r="I110" s="12">
        <v>102</v>
      </c>
      <c r="J110" s="39">
        <v>-391</v>
      </c>
    </row>
    <row r="111" spans="1:10" s="1" customFormat="1" ht="12.75" x14ac:dyDescent="0.2">
      <c r="A111" s="9" t="s">
        <v>92</v>
      </c>
      <c r="B111" s="10"/>
      <c r="C111" s="10"/>
      <c r="D111" s="10"/>
      <c r="E111" s="10"/>
      <c r="F111" s="10"/>
      <c r="G111" s="10"/>
      <c r="H111" s="11"/>
      <c r="I111" s="12">
        <v>103</v>
      </c>
      <c r="J111" s="39"/>
    </row>
    <row r="112" spans="1:10" s="1" customFormat="1" ht="12.75" x14ac:dyDescent="0.2">
      <c r="A112" s="9" t="s">
        <v>93</v>
      </c>
      <c r="B112" s="10"/>
      <c r="C112" s="10"/>
      <c r="D112" s="10"/>
      <c r="E112" s="10"/>
      <c r="F112" s="10"/>
      <c r="G112" s="10"/>
      <c r="H112" s="11"/>
      <c r="I112" s="12">
        <v>104</v>
      </c>
      <c r="J112" s="39"/>
    </row>
    <row r="113" spans="1:10" s="1" customFormat="1" ht="12.75" x14ac:dyDescent="0.2">
      <c r="A113" s="9" t="s">
        <v>94</v>
      </c>
      <c r="B113" s="10"/>
      <c r="C113" s="10"/>
      <c r="D113" s="10"/>
      <c r="E113" s="10"/>
      <c r="F113" s="10"/>
      <c r="G113" s="10"/>
      <c r="H113" s="11"/>
      <c r="I113" s="12">
        <v>105</v>
      </c>
      <c r="J113" s="39">
        <v>7290.66</v>
      </c>
    </row>
    <row r="114" spans="1:10" s="1" customFormat="1" ht="12.75" x14ac:dyDescent="0.2">
      <c r="A114" s="9" t="s">
        <v>95</v>
      </c>
      <c r="B114" s="10"/>
      <c r="C114" s="10"/>
      <c r="D114" s="10"/>
      <c r="E114" s="10"/>
      <c r="F114" s="10"/>
      <c r="G114" s="10"/>
      <c r="H114" s="11"/>
      <c r="I114" s="12">
        <v>106</v>
      </c>
      <c r="J114" s="39"/>
    </row>
    <row r="115" spans="1:10" s="1" customFormat="1" ht="12.75" x14ac:dyDescent="0.2">
      <c r="A115" s="48" t="s">
        <v>96</v>
      </c>
      <c r="B115" s="44"/>
      <c r="C115" s="44"/>
      <c r="D115" s="44"/>
      <c r="E115" s="44"/>
      <c r="F115" s="44"/>
      <c r="G115" s="44"/>
      <c r="H115" s="45"/>
      <c r="I115" s="46">
        <v>107</v>
      </c>
      <c r="J115" s="47">
        <f t="shared" ref="J115" si="10">J70+J87+J91+J101+J114</f>
        <v>613394.16999999993</v>
      </c>
    </row>
    <row r="116" spans="1:10" s="1" customFormat="1" ht="12.75" x14ac:dyDescent="0.2">
      <c r="A116" s="34" t="s">
        <v>97</v>
      </c>
      <c r="B116" s="35"/>
      <c r="C116" s="35"/>
      <c r="D116" s="35"/>
      <c r="E116" s="35"/>
      <c r="F116" s="35"/>
      <c r="G116" s="35"/>
      <c r="H116" s="36"/>
      <c r="I116" s="7">
        <v>108</v>
      </c>
      <c r="J116" s="21"/>
    </row>
  </sheetData>
  <mergeCells count="1">
    <mergeCell ref="A1:J2"/>
  </mergeCells>
  <printOptions horizontalCentered="1" verticalCentered="1"/>
  <pageMargins left="0.19685039370078741" right="0.19685039370078741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57"/>
  <sheetViews>
    <sheetView tabSelected="1" workbookViewId="0"/>
  </sheetViews>
  <sheetFormatPr defaultRowHeight="15" x14ac:dyDescent="0.25"/>
  <cols>
    <col min="1" max="1" width="54.5703125" bestFit="1" customWidth="1"/>
    <col min="2" max="2" width="14" style="69" customWidth="1"/>
  </cols>
  <sheetData>
    <row r="1" spans="1:2" ht="15.75" thickBot="1" x14ac:dyDescent="0.3">
      <c r="A1" s="51" t="s">
        <v>150</v>
      </c>
      <c r="B1" s="52"/>
    </row>
    <row r="2" spans="1:2" ht="15.75" thickBot="1" x14ac:dyDescent="0.3">
      <c r="A2" s="53"/>
      <c r="B2" s="70" t="s">
        <v>100</v>
      </c>
    </row>
    <row r="3" spans="1:2" x14ac:dyDescent="0.25">
      <c r="A3" s="54" t="s">
        <v>101</v>
      </c>
      <c r="B3" s="72" t="s">
        <v>141</v>
      </c>
    </row>
    <row r="4" spans="1:2" x14ac:dyDescent="0.25">
      <c r="A4" s="55"/>
      <c r="B4" s="73"/>
    </row>
    <row r="5" spans="1:2" x14ac:dyDescent="0.25">
      <c r="A5" s="56" t="s">
        <v>102</v>
      </c>
      <c r="B5" s="57">
        <f>SUM(B6:B14)</f>
        <v>468129.49</v>
      </c>
    </row>
    <row r="6" spans="1:2" x14ac:dyDescent="0.25">
      <c r="A6" s="58"/>
      <c r="B6" s="59"/>
    </row>
    <row r="7" spans="1:2" x14ac:dyDescent="0.25">
      <c r="A7" s="58" t="s">
        <v>147</v>
      </c>
      <c r="B7" s="59">
        <v>101874.33</v>
      </c>
    </row>
    <row r="8" spans="1:2" x14ac:dyDescent="0.25">
      <c r="A8" s="58" t="s">
        <v>148</v>
      </c>
      <c r="B8" s="59">
        <v>366255.16</v>
      </c>
    </row>
    <row r="9" spans="1:2" x14ac:dyDescent="0.25">
      <c r="A9" s="58"/>
      <c r="B9" s="59"/>
    </row>
    <row r="10" spans="1:2" x14ac:dyDescent="0.25">
      <c r="A10" s="58"/>
      <c r="B10" s="59"/>
    </row>
    <row r="11" spans="1:2" x14ac:dyDescent="0.25">
      <c r="A11" s="60"/>
      <c r="B11" s="59"/>
    </row>
    <row r="12" spans="1:2" x14ac:dyDescent="0.25">
      <c r="A12" s="60"/>
      <c r="B12" s="59"/>
    </row>
    <row r="13" spans="1:2" x14ac:dyDescent="0.25">
      <c r="A13" s="61"/>
      <c r="B13" s="62"/>
    </row>
    <row r="14" spans="1:2" x14ac:dyDescent="0.25">
      <c r="A14" s="61"/>
      <c r="B14" s="62"/>
    </row>
    <row r="15" spans="1:2" x14ac:dyDescent="0.25">
      <c r="A15" s="56" t="s">
        <v>142</v>
      </c>
      <c r="B15" s="57"/>
    </row>
    <row r="16" spans="1:2" x14ac:dyDescent="0.25">
      <c r="A16" s="63" t="s">
        <v>104</v>
      </c>
      <c r="B16" s="64">
        <f t="shared" ref="B16" si="0">SUM(B17:B25)</f>
        <v>32660.939999999995</v>
      </c>
    </row>
    <row r="17" spans="1:2" x14ac:dyDescent="0.25">
      <c r="A17" s="65" t="s">
        <v>105</v>
      </c>
      <c r="B17" s="66"/>
    </row>
    <row r="18" spans="1:2" x14ac:dyDescent="0.25">
      <c r="A18" s="65" t="s">
        <v>106</v>
      </c>
      <c r="B18" s="66"/>
    </row>
    <row r="19" spans="1:2" x14ac:dyDescent="0.25">
      <c r="A19" s="65" t="s">
        <v>107</v>
      </c>
      <c r="B19" s="66">
        <v>3476</v>
      </c>
    </row>
    <row r="20" spans="1:2" x14ac:dyDescent="0.25">
      <c r="A20" s="65" t="s">
        <v>108</v>
      </c>
      <c r="B20" s="66">
        <v>14381.48</v>
      </c>
    </row>
    <row r="21" spans="1:2" x14ac:dyDescent="0.25">
      <c r="A21" s="65" t="s">
        <v>109</v>
      </c>
      <c r="B21" s="66">
        <v>6678.44</v>
      </c>
    </row>
    <row r="22" spans="1:2" x14ac:dyDescent="0.25">
      <c r="A22" s="65" t="s">
        <v>110</v>
      </c>
      <c r="B22" s="66">
        <v>2274.98</v>
      </c>
    </row>
    <row r="23" spans="1:2" x14ac:dyDescent="0.25">
      <c r="A23" s="65" t="s">
        <v>111</v>
      </c>
      <c r="B23" s="66">
        <v>3813.12</v>
      </c>
    </row>
    <row r="24" spans="1:2" x14ac:dyDescent="0.25">
      <c r="A24" s="65" t="s">
        <v>112</v>
      </c>
      <c r="B24" s="66">
        <v>319.92</v>
      </c>
    </row>
    <row r="25" spans="1:2" ht="15.75" thickBot="1" x14ac:dyDescent="0.3">
      <c r="A25" s="67" t="s">
        <v>113</v>
      </c>
      <c r="B25" s="66">
        <f>SUM(1367+350)</f>
        <v>1717</v>
      </c>
    </row>
    <row r="26" spans="1:2" x14ac:dyDescent="0.25">
      <c r="A26" s="63" t="s">
        <v>114</v>
      </c>
      <c r="B26" s="64">
        <f t="shared" ref="B26" si="1">SUM(B27:B38)</f>
        <v>73348.41</v>
      </c>
    </row>
    <row r="27" spans="1:2" x14ac:dyDescent="0.25">
      <c r="A27" s="65" t="s">
        <v>115</v>
      </c>
      <c r="B27" s="68">
        <f>SUM(10889.64+452.1)</f>
        <v>11341.74</v>
      </c>
    </row>
    <row r="28" spans="1:2" x14ac:dyDescent="0.25">
      <c r="A28" s="65" t="s">
        <v>116</v>
      </c>
      <c r="B28" s="68"/>
    </row>
    <row r="29" spans="1:2" x14ac:dyDescent="0.25">
      <c r="A29" s="65" t="s">
        <v>117</v>
      </c>
      <c r="B29" s="68">
        <f>SUM(1310+1100)</f>
        <v>2410</v>
      </c>
    </row>
    <row r="30" spans="1:2" x14ac:dyDescent="0.25">
      <c r="A30" s="65" t="s">
        <v>118</v>
      </c>
      <c r="B30" s="68"/>
    </row>
    <row r="31" spans="1:2" x14ac:dyDescent="0.25">
      <c r="A31" s="65" t="s">
        <v>145</v>
      </c>
      <c r="B31" s="68">
        <f>SUM(1904.76+49878.44)</f>
        <v>51783.200000000004</v>
      </c>
    </row>
    <row r="32" spans="1:2" x14ac:dyDescent="0.25">
      <c r="A32" s="65" t="s">
        <v>119</v>
      </c>
      <c r="B32" s="68">
        <f>SUM(95)</f>
        <v>95</v>
      </c>
    </row>
    <row r="33" spans="1:2" x14ac:dyDescent="0.25">
      <c r="A33" s="65" t="s">
        <v>120</v>
      </c>
      <c r="B33" s="68"/>
    </row>
    <row r="34" spans="1:2" x14ac:dyDescent="0.25">
      <c r="A34" s="65" t="s">
        <v>121</v>
      </c>
      <c r="B34" s="68">
        <f>SUM(672.87)</f>
        <v>672.87</v>
      </c>
    </row>
    <row r="35" spans="1:2" x14ac:dyDescent="0.25">
      <c r="A35" s="65" t="s">
        <v>143</v>
      </c>
      <c r="B35" s="68">
        <v>1670.6</v>
      </c>
    </row>
    <row r="36" spans="1:2" x14ac:dyDescent="0.25">
      <c r="A36" s="65" t="s">
        <v>144</v>
      </c>
      <c r="B36" s="68">
        <v>3075</v>
      </c>
    </row>
    <row r="37" spans="1:2" x14ac:dyDescent="0.25">
      <c r="A37" s="65" t="s">
        <v>122</v>
      </c>
      <c r="B37" s="68"/>
    </row>
    <row r="38" spans="1:2" x14ac:dyDescent="0.25">
      <c r="A38" s="65" t="s">
        <v>123</v>
      </c>
      <c r="B38" s="68">
        <f>SUM(2000+300)</f>
        <v>2300</v>
      </c>
    </row>
    <row r="39" spans="1:2" x14ac:dyDescent="0.25">
      <c r="A39" s="63" t="s">
        <v>124</v>
      </c>
      <c r="B39" s="64"/>
    </row>
    <row r="40" spans="1:2" x14ac:dyDescent="0.25">
      <c r="A40" s="63" t="s">
        <v>125</v>
      </c>
      <c r="B40" s="64">
        <v>320670.15999999997</v>
      </c>
    </row>
    <row r="41" spans="1:2" x14ac:dyDescent="0.25">
      <c r="A41" s="63" t="s">
        <v>126</v>
      </c>
      <c r="B41" s="64">
        <f t="shared" ref="B41" si="2">SUM(B42:B53)</f>
        <v>45635.899999999994</v>
      </c>
    </row>
    <row r="42" spans="1:2" x14ac:dyDescent="0.25">
      <c r="A42" s="65" t="s">
        <v>127</v>
      </c>
      <c r="B42" s="59">
        <f>SUM(2040)</f>
        <v>2040</v>
      </c>
    </row>
    <row r="43" spans="1:2" x14ac:dyDescent="0.25">
      <c r="A43" s="65" t="s">
        <v>128</v>
      </c>
      <c r="B43" s="59">
        <f>SUM(4296)</f>
        <v>4296</v>
      </c>
    </row>
    <row r="44" spans="1:2" x14ac:dyDescent="0.25">
      <c r="A44" s="65" t="s">
        <v>129</v>
      </c>
      <c r="B44" s="59">
        <f>SUM(4900)</f>
        <v>4900</v>
      </c>
    </row>
    <row r="45" spans="1:2" x14ac:dyDescent="0.25">
      <c r="A45" s="65" t="s">
        <v>130</v>
      </c>
      <c r="B45" s="59">
        <f>SUM(6000)</f>
        <v>6000</v>
      </c>
    </row>
    <row r="46" spans="1:2" x14ac:dyDescent="0.25">
      <c r="A46" s="65" t="s">
        <v>131</v>
      </c>
      <c r="B46" s="59"/>
    </row>
    <row r="47" spans="1:2" x14ac:dyDescent="0.25">
      <c r="A47" s="65" t="s">
        <v>132</v>
      </c>
      <c r="B47" s="59"/>
    </row>
    <row r="48" spans="1:2" x14ac:dyDescent="0.25">
      <c r="A48" s="65" t="s">
        <v>133</v>
      </c>
      <c r="B48" s="59">
        <v>2196.71</v>
      </c>
    </row>
    <row r="49" spans="1:2" x14ac:dyDescent="0.25">
      <c r="A49" s="65" t="s">
        <v>134</v>
      </c>
      <c r="B49" s="59">
        <v>5077.09</v>
      </c>
    </row>
    <row r="50" spans="1:2" x14ac:dyDescent="0.25">
      <c r="A50" s="65" t="s">
        <v>135</v>
      </c>
      <c r="B50" s="59">
        <f>SUM(2525.48+20)</f>
        <v>2545.48</v>
      </c>
    </row>
    <row r="51" spans="1:2" x14ac:dyDescent="0.25">
      <c r="A51" s="65" t="s">
        <v>136</v>
      </c>
      <c r="B51" s="59"/>
    </row>
    <row r="52" spans="1:2" x14ac:dyDescent="0.25">
      <c r="A52" s="65" t="s">
        <v>146</v>
      </c>
      <c r="B52" s="59">
        <v>18580.62</v>
      </c>
    </row>
    <row r="53" spans="1:2" x14ac:dyDescent="0.25">
      <c r="A53" s="65" t="s">
        <v>137</v>
      </c>
      <c r="B53" s="59"/>
    </row>
    <row r="54" spans="1:2" x14ac:dyDescent="0.25">
      <c r="A54" s="63" t="s">
        <v>138</v>
      </c>
      <c r="B54" s="64">
        <v>1661.43</v>
      </c>
    </row>
    <row r="55" spans="1:2" x14ac:dyDescent="0.25">
      <c r="A55" s="63" t="s">
        <v>139</v>
      </c>
      <c r="B55" s="64"/>
    </row>
    <row r="56" spans="1:2" x14ac:dyDescent="0.25">
      <c r="A56" s="56" t="s">
        <v>103</v>
      </c>
      <c r="B56" s="57">
        <f>SUM(B55+B54+B41+B40+B39+B26+B16)</f>
        <v>473976.84</v>
      </c>
    </row>
    <row r="57" spans="1:2" x14ac:dyDescent="0.25">
      <c r="A57" s="56" t="s">
        <v>140</v>
      </c>
      <c r="B57" s="57">
        <f>SUM(B5-B56)</f>
        <v>-5847.3500000000349</v>
      </c>
    </row>
  </sheetData>
  <mergeCells count="1"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Bilanca</vt:lpstr>
      <vt:lpstr>RDG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</dc:creator>
  <cp:lastModifiedBy>Laura Vostinic</cp:lastModifiedBy>
  <cp:lastPrinted>2014-07-09T05:53:01Z</cp:lastPrinted>
  <dcterms:created xsi:type="dcterms:W3CDTF">2013-11-22T12:08:52Z</dcterms:created>
  <dcterms:modified xsi:type="dcterms:W3CDTF">2014-08-28T11:55:07Z</dcterms:modified>
</cp:coreProperties>
</file>