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P:\GRADSKO_VIJECE\VIJEĆE 2023\19. SJEDNICA - 10.05.2023\GODIŠNJI IZVJEŠTAJ O IZVRŠENJU PRORAČUNA ZA 2022\"/>
    </mc:Choice>
  </mc:AlternateContent>
  <xr:revisionPtr revIDLastSave="0" documentId="13_ncr:1_{9F581942-16B0-430A-B7C1-165BB2AD2FB4}" xr6:coauthVersionLast="47" xr6:coauthVersionMax="47" xr10:uidLastSave="{00000000-0000-0000-0000-000000000000}"/>
  <bookViews>
    <workbookView xWindow="-120" yWindow="-120" windowWidth="29040" windowHeight="15840"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5" i="1" l="1"/>
  <c r="E299" i="1"/>
  <c r="E294" i="1"/>
  <c r="E292" i="1" l="1"/>
  <c r="F299" i="1" l="1"/>
  <c r="F296" i="1"/>
  <c r="E296" i="1"/>
  <c r="F294" i="1"/>
  <c r="F248" i="1"/>
  <c r="F176" i="1"/>
  <c r="E230" i="1"/>
  <c r="E35" i="1"/>
  <c r="E237" i="1"/>
  <c r="E233" i="1"/>
  <c r="E226" i="1"/>
  <c r="E217" i="1"/>
  <c r="E213" i="1"/>
  <c r="E210" i="1"/>
  <c r="E164" i="1"/>
  <c r="E150" i="1"/>
  <c r="E113" i="1"/>
  <c r="E109" i="1"/>
  <c r="E101" i="1"/>
  <c r="E97" i="1"/>
  <c r="E90" i="1"/>
  <c r="E85" i="1"/>
  <c r="E78" i="1"/>
  <c r="F306" i="1"/>
  <c r="F295" i="1"/>
  <c r="E306" i="1"/>
  <c r="E67" i="1"/>
  <c r="E55" i="1"/>
  <c r="E51" i="1"/>
  <c r="E47" i="1"/>
  <c r="F297" i="1"/>
  <c r="E297" i="1"/>
  <c r="E93" i="1"/>
  <c r="F59" i="1"/>
  <c r="E105" i="1"/>
  <c r="E136" i="1" l="1"/>
  <c r="E245" i="1"/>
  <c r="E241" i="1"/>
  <c r="E222" i="1"/>
  <c r="E203" i="1"/>
  <c r="E198" i="1"/>
  <c r="E185" i="1"/>
  <c r="E172" i="1"/>
  <c r="E176" i="1" s="1"/>
  <c r="E82" i="1"/>
  <c r="E75" i="1"/>
  <c r="E59" i="1"/>
  <c r="F292" i="1"/>
  <c r="F302" i="1"/>
  <c r="F301" i="1"/>
  <c r="F300" i="1"/>
  <c r="F298" i="1"/>
  <c r="F293" i="1"/>
  <c r="F38" i="1"/>
  <c r="F271" i="1" s="1"/>
  <c r="F191" i="1"/>
  <c r="F283" i="1" s="1"/>
  <c r="F155" i="1"/>
  <c r="F279" i="1" s="1"/>
  <c r="F304" i="1"/>
  <c r="F305" i="1"/>
  <c r="F307" i="1"/>
  <c r="E293" i="1"/>
  <c r="E298" i="1"/>
  <c r="E300" i="1"/>
  <c r="E301" i="1"/>
  <c r="E302" i="1"/>
  <c r="E304" i="1"/>
  <c r="E305" i="1"/>
  <c r="E307" i="1"/>
  <c r="E206" i="1"/>
  <c r="E191" i="1"/>
  <c r="E283" i="1" s="1"/>
  <c r="E139" i="1"/>
  <c r="E38" i="1"/>
  <c r="E271" i="1" s="1"/>
  <c r="E155" i="1"/>
  <c r="E279" i="1" s="1"/>
  <c r="E248" i="1" l="1"/>
  <c r="F142" i="1"/>
  <c r="F278" i="1" s="1"/>
  <c r="E308" i="1"/>
  <c r="F284" i="1"/>
  <c r="E282" i="1"/>
  <c r="E117" i="1"/>
  <c r="E277" i="1" s="1"/>
  <c r="E142" i="1"/>
  <c r="E278" i="1" s="1"/>
  <c r="E284" i="1"/>
  <c r="F308" i="1"/>
  <c r="F276" i="1"/>
  <c r="E276" i="1"/>
  <c r="F282" i="1"/>
  <c r="F117" i="1"/>
  <c r="F277" i="1" s="1"/>
  <c r="E285" i="1" l="1"/>
  <c r="F285" i="1"/>
</calcChain>
</file>

<file path=xl/sharedStrings.xml><?xml version="1.0" encoding="utf-8"?>
<sst xmlns="http://schemas.openxmlformats.org/spreadsheetml/2006/main" count="347" uniqueCount="177">
  <si>
    <t>3.   Građevine komunalne infrastrukture  koje će se graditi izvan građevinskog područja</t>
  </si>
  <si>
    <t>4.   Postojeće građevine komunalne infrastrukture  koje će se rekonstruirati i način rekonstrukcije</t>
  </si>
  <si>
    <t>5.   Građevine komunalne infrastrukture  koje će se uklanjati</t>
  </si>
  <si>
    <t>1.</t>
  </si>
  <si>
    <t>A)</t>
  </si>
  <si>
    <t>NERAZVRSTANE CESTE</t>
  </si>
  <si>
    <t>planirano</t>
  </si>
  <si>
    <t>2.</t>
  </si>
  <si>
    <t>ukupno kn:</t>
  </si>
  <si>
    <t>Komunalni doprinosi</t>
  </si>
  <si>
    <t>Prihodi od prodaje financijske imovine</t>
  </si>
  <si>
    <t>3.</t>
  </si>
  <si>
    <t>Naknada za pridobivanje ener. min. sirovina, rudna renta</t>
  </si>
  <si>
    <t>UKUPNO KN:</t>
  </si>
  <si>
    <t>4.</t>
  </si>
  <si>
    <t>5.</t>
  </si>
  <si>
    <t>Kapitalne pomoći</t>
  </si>
  <si>
    <t>JAVNE ZELENE POVRŠINE</t>
  </si>
  <si>
    <t>6.</t>
  </si>
  <si>
    <t>7.</t>
  </si>
  <si>
    <t>8.</t>
  </si>
  <si>
    <t>GRAĐEVINE I UREĐAJI JAVNE NAMJENE</t>
  </si>
  <si>
    <t>9.</t>
  </si>
  <si>
    <t>10.</t>
  </si>
  <si>
    <t>Prihodi od prodaje nefinancijske imovine</t>
  </si>
  <si>
    <t>Namjenski primici od zaduživanja</t>
  </si>
  <si>
    <t>Ostali prihodi za posebne namjene</t>
  </si>
  <si>
    <t>Šumski doprinos</t>
  </si>
  <si>
    <t>E)</t>
  </si>
  <si>
    <t>JAVNA RASVJETA</t>
  </si>
  <si>
    <t>F)</t>
  </si>
  <si>
    <t xml:space="preserve">GROBLJA </t>
  </si>
  <si>
    <t>Rekonstrukcija Moguševe ulice 2. faza - radovi</t>
  </si>
  <si>
    <t>REPUBLIKA HRVATSKA</t>
  </si>
  <si>
    <t>ZAGREBAČKA ŽUPANIJA</t>
  </si>
  <si>
    <t>GRAD IVANIĆ-GRAD</t>
  </si>
  <si>
    <t>GRADSKO VIJEĆE</t>
  </si>
  <si>
    <t>R   E   K   A   P   I   T   U   L   A   C   I   J   A</t>
  </si>
  <si>
    <t xml:space="preserve"> A)   nerazvrstane ceste</t>
  </si>
  <si>
    <t xml:space="preserve"> B)   javne prometne površine na kojima nije dopušten promet motornih vozila</t>
  </si>
  <si>
    <t xml:space="preserve"> C)   javna parkirališta </t>
  </si>
  <si>
    <t xml:space="preserve"> D)   javne garaže</t>
  </si>
  <si>
    <t xml:space="preserve"> E)   javne zelene površine</t>
  </si>
  <si>
    <t xml:space="preserve"> F)   građevine i uređaji javne namjene</t>
  </si>
  <si>
    <t xml:space="preserve"> G)   javna rasvjeta</t>
  </si>
  <si>
    <t xml:space="preserve"> H)   groblja i krematoriji na grobljima</t>
  </si>
  <si>
    <t xml:space="preserve"> I)   građevine namijenjene obavljanju javnog prijevoza</t>
  </si>
  <si>
    <t>G)</t>
  </si>
  <si>
    <t>H)</t>
  </si>
  <si>
    <t>A)   NERAZVRSTANE CESTE</t>
  </si>
  <si>
    <t>B)   JAVNE PROM. POV. NA KOJIMA NIJE DOPUŠTEN PROMET MOT. VOZ.</t>
  </si>
  <si>
    <t>E)   JAVNE ZELENE POVRŠINE</t>
  </si>
  <si>
    <t>F)   GRAĐEVINE I UREĐAJI JAVNE NAMJENE</t>
  </si>
  <si>
    <t>G)   JAVNA RASVJETA</t>
  </si>
  <si>
    <t xml:space="preserve">H)   GROBLJA </t>
  </si>
  <si>
    <t>2.   Građevine komunalne infrastrukture  koje će se graditi u uređenim dijelovima građ. područja</t>
  </si>
  <si>
    <t>Opći prihodi i primici</t>
  </si>
  <si>
    <t>Višak prihoda namjenski prihodi</t>
  </si>
  <si>
    <t>Komunalni doprinos</t>
  </si>
  <si>
    <t>11.</t>
  </si>
  <si>
    <t>12.</t>
  </si>
  <si>
    <t>13.</t>
  </si>
  <si>
    <t xml:space="preserve">       G  R  A  Đ  E  V  I  N  E</t>
  </si>
  <si>
    <t>I Z V O R    F I N A N C I R A N J A</t>
  </si>
  <si>
    <t>14.</t>
  </si>
  <si>
    <t>Izgradnja cesta u novim stambenim zonama</t>
  </si>
  <si>
    <t>Uređenje SP Zelenjak - balon, automat za zalijevanje</t>
  </si>
  <si>
    <t xml:space="preserve">Šetnica uz Lonju od pl. mosta do kan. Žeravinec i od Savske južno </t>
  </si>
  <si>
    <t>Projektiranje i uređenje rijeke Lonje</t>
  </si>
  <si>
    <t>Izrada projektne dokumentacije za Novo groblje i uređenje zemljišta</t>
  </si>
  <si>
    <t>Komunalna naknada</t>
  </si>
  <si>
    <t>Tehničko tehnološka dokumentacija, projektna dokumentacija</t>
  </si>
  <si>
    <t>Prostorno planiranje i urbanistički planovi</t>
  </si>
  <si>
    <t>Ostali projekti</t>
  </si>
  <si>
    <t>Popravak krova na gradskoj tržnici</t>
  </si>
  <si>
    <t>Višak prihoda, namjenski prihodi</t>
  </si>
  <si>
    <t>Geodetske podloge i legalizacija</t>
  </si>
  <si>
    <t>Otvorena tržnica u Posavskim Bregima</t>
  </si>
  <si>
    <t>Dječji vrtić Žeravinec - dogradnja</t>
  </si>
  <si>
    <t>Akcelerator za OIE</t>
  </si>
  <si>
    <t>Zgrada novog dječjeg vrtića</t>
  </si>
  <si>
    <t>Studentski dom - uređenje</t>
  </si>
  <si>
    <t>Vlastiti prihod dječjeg vrtića</t>
  </si>
  <si>
    <t>Vlastiti prihod POU-a</t>
  </si>
  <si>
    <t>Projekt gradnje vatrogasnog doma</t>
  </si>
  <si>
    <t>Projekt energetske učinkovitosti javne rasvjete</t>
  </si>
  <si>
    <t>Uređenje muzeja i nabave opreme</t>
  </si>
  <si>
    <t>Vlastiti izvori gradski muzej</t>
  </si>
  <si>
    <t>Projekt geotermalnog grijanja i solarne energie</t>
  </si>
  <si>
    <t>Javna rasvjeta - proširenje mreže javne rasvjete</t>
  </si>
  <si>
    <t>C)   JAVNA PARKIRALIŠTA</t>
  </si>
  <si>
    <t>15.</t>
  </si>
  <si>
    <t>16.</t>
  </si>
  <si>
    <t>D)   JAVNE GARAŽE</t>
  </si>
  <si>
    <t>I)    GRAĐEVINE NAMJENJENE OBAVLJANJU JAVNOG PRIJEVOZA</t>
  </si>
  <si>
    <t xml:space="preserve">Urbroj:    </t>
  </si>
  <si>
    <t>Rekonstrukcija Hercegovačke i ulice S. Gregorka</t>
  </si>
  <si>
    <t>izvor financiranja</t>
  </si>
  <si>
    <t>Vlastiti prihod vatrogasne postrojbe</t>
  </si>
  <si>
    <t xml:space="preserve">Izrada proj. dokum. za Dom za hrv. branitelje i obitelj </t>
  </si>
  <si>
    <t>Kapitalna pomoć</t>
  </si>
  <si>
    <t>Tekuće pomoći</t>
  </si>
  <si>
    <t>Povečanje energ. učinkovitosti - objekt Visoke škole</t>
  </si>
  <si>
    <t>Izgradnja produžetka ceste u ulici Cvjetka Krnjevića</t>
  </si>
  <si>
    <t>Izgradnja sportskog igrališta u Dubrovčaku Lijevom</t>
  </si>
  <si>
    <t>Kundekova kuća - projektna dok. obnove građevine</t>
  </si>
  <si>
    <t>Preseljenje drvene tradicijske kuće</t>
  </si>
  <si>
    <t>Uređenje zgrade Stare škole u Ivanić-Gradu</t>
  </si>
  <si>
    <t>Ostali kapitalni projekti POU - uređenje i sanacija male dvorane i atrija</t>
  </si>
  <si>
    <t xml:space="preserve">Adaptacija i uređenje velike dvorane POU- a </t>
  </si>
  <si>
    <t>Izvanredno održ. dvorane Žeravinec-izmjena parketa</t>
  </si>
  <si>
    <t>Provedba mjera zaštite zgrade stare škle u Dubrovčaku Lijevom</t>
  </si>
  <si>
    <t>17.</t>
  </si>
  <si>
    <t>Vlastiti izvori gradskog muzeja</t>
  </si>
  <si>
    <t>1.   Građevine kom. infrastrukture  koje će se graditi radi uređenja neuređenih dijelova građevinskog područja</t>
  </si>
  <si>
    <t xml:space="preserve">Izgradnja školske dvorane u Ivaničkom Graberju </t>
  </si>
  <si>
    <t>Vodovodi, plinovodi i kanaliz. na području Ivanić-Grada</t>
  </si>
  <si>
    <t>Nabava sanitarnih kontejnera na Zelenjaku</t>
  </si>
  <si>
    <t xml:space="preserve">Nabava skladišnih kontejnera </t>
  </si>
  <si>
    <t>IZVJEŠĆE O IZVRŠENJU PROGRAMA GRAĐENJA OBJEKATA KOMUNALNE INFRASTRUKTURE ZA 2022. GODINU</t>
  </si>
  <si>
    <t>Građevine komunalne infrastrukture navedene odredbom članka 59. Zakona o kom. gospodarstvu su:</t>
  </si>
  <si>
    <t>Zakonom o komunalnom gospodarstvu (čl. 68, stavak 2), propisano je da se Programom građenja određuju:</t>
  </si>
  <si>
    <t>Programom za 2022. utvrđeni su objekti komunalne infrastrukture čija se priprema za izgradnju i izgradnja planirala tijekom 2022. godine.</t>
  </si>
  <si>
    <t>U nastavku se daje tabelarni prikaz gradnje i rekonstrukcije objekata i komunalne infrastrukture za 2022. godinu s planiranim i izvršenim iznosima kako slijedi:</t>
  </si>
  <si>
    <r>
      <t xml:space="preserve">5.   Izrada proj. dokum. za Dom za hrv. branitelje i obitelj - </t>
    </r>
    <r>
      <rPr>
        <sz val="10"/>
        <rFont val="Arial"/>
        <family val="2"/>
        <charset val="238"/>
      </rPr>
      <t>u programu su planirana sredstva za izradu projektne dokumentacije u iznosu od 400.000,00 kn. Tijekom izvještajne godine nisu ugovoreni radovi za izradu projektne dokumentacije.</t>
    </r>
  </si>
  <si>
    <r>
      <t xml:space="preserve">9.   Izgradnja školske dvorane u Ivaničkom Graberju - </t>
    </r>
    <r>
      <rPr>
        <sz val="10"/>
        <rFont val="Arial"/>
        <family val="2"/>
        <charset val="238"/>
      </rPr>
      <t>tijekom 2021. godine započeli su radovi na izgradnji školske dvorane u Ivanićkom Graberju. Radovi su nastavljeni u 2022. godini. Ukupna vrijednost ugovorenih radova, uključivo i troškovi nadzora iznose 11.500.000,00 kn od čega 50 % investicije sufinancira Zagrebačka županija. Vrijednost izvedenih radova i usluga stručnog nadzora u 2022. godini iznosi 1.403.332,58 kn, te se radovi nastavljeju u 2023. godini.</t>
    </r>
  </si>
  <si>
    <r>
      <t xml:space="preserve">12.   Akcelerator za OIE - </t>
    </r>
    <r>
      <rPr>
        <sz val="10"/>
        <rFont val="Arial"/>
        <family val="2"/>
        <charset val="238"/>
      </rPr>
      <t>izvršenje se odnosi na izradu projektno tehničke dokumentacije, te troškove objave oglasa javnne nabave u narodnim novinama.</t>
    </r>
  </si>
  <si>
    <r>
      <t xml:space="preserve">13.   Zgrada novog dječjeg vrtića - </t>
    </r>
    <r>
      <rPr>
        <sz val="10"/>
        <rFont val="Arial"/>
        <family val="2"/>
        <charset val="238"/>
      </rPr>
      <t>u 2022. godini izvršeni su geomehanički istražni radovi za potrebe izrade  projektno tehničke dokumentacije nove zgrade dječjeg vrtića na k.č. br. 2295/1 , k.o. Ivanić-Grad, a iskazana realizacija odnosi se na izradu geomehaničkog elaborata.</t>
    </r>
  </si>
  <si>
    <r>
      <t>1.   Izgradnja ceste u novim stambenim zonama -</t>
    </r>
    <r>
      <rPr>
        <sz val="10"/>
        <color theme="1"/>
        <rFont val="Arial"/>
        <family val="2"/>
        <charset val="238"/>
      </rPr>
      <t xml:space="preserve"> izvršenje se odnosi na izgradnju nogostupa dužine 90 m u ulici Ivana Šveara, zona C. </t>
    </r>
  </si>
  <si>
    <r>
      <t>1.   Uređenje SP Zelenjak - balon, automat za zalijevanje -</t>
    </r>
    <r>
      <rPr>
        <sz val="10"/>
        <rFont val="Arial"/>
        <family val="2"/>
        <charset val="238"/>
      </rPr>
      <t xml:space="preserve"> razni manji građevinski radovi vezano uz sportske terene, rekonstrukcija i nadogradnja ormara za struju, izvedba radova automatskog zalijevanja terena, oblaganje betonskih sjednih ploha decking oblogom uz spray park, zaštitna obloga klupa i sprava unutar spray parka</t>
    </r>
  </si>
  <si>
    <r>
      <t xml:space="preserve">3.   Projektiranje i uređenje rijeke Lonje - </t>
    </r>
    <r>
      <rPr>
        <sz val="10"/>
        <rFont val="Arial"/>
        <family val="2"/>
        <charset val="238"/>
      </rPr>
      <t xml:space="preserve">izvršenje se odnosi na izradu projektno tehničke dokumentacije za izvedbu praga sa zapornicom i uređenje vodotoka rijeke Lonje. Projektiranje je ugovoreno i započeto 2021. godine. Dio planiranog iznosa za izradu projektne dokumentacije je realiziran u 2021. godini, a prikazano izvršenje u iznosu od 626.631,20 kn odnosi se na troškove završetka projektiranja i postupka ishođenja građevinske dozvole. Projektom je predviđeno izvođenje radova u dvije etape, na dvije lokacije: prva lokacija (etapa 1) će se izvoditi na poziciji ispred Naftalana, a druga lokacija (etapa 2) između mosta u ulici Kralja Tomislava i mosta u Savskoj ulici. Obadvije zone zahvata (etapa 1 i etapa 2) obuhvaćaju radove izrade praga sa zapornicom te oblaganje korita rijeke Lonje betonom u dužini 30 m svaka. </t>
    </r>
  </si>
  <si>
    <r>
      <t xml:space="preserve">3.   Geodetske podloge i legalizacija - </t>
    </r>
    <r>
      <rPr>
        <sz val="10"/>
        <rFont val="Arial"/>
        <family val="2"/>
        <charset val="238"/>
      </rPr>
      <t>tijekom izvještajne godine utrošena su sredstva za izradu situacijskog nacrta stvarnog stanja za novo groblje u Ivanić-Gradu, izrada geodetskih elaborata stvarnog stanja građevina i katasterskih čestica vezano za potrebe Grada, te geodetsko katastarski snimak novoga groblja u Posavskim Bregima, sve u iznosu od 126.663,15 kn;  izrada arhitektonske snimke izvedenog stanja za potrebe legalizacije zgrade javne namjene (đački dom) u iznosu od 91.875,00 kn; naknada za zadržavanje nezakonito izgrađenih objekata (legalizacija) u vlasništvu Grada Ivanić-Grada u iznosu od 82.899,86 kn.</t>
    </r>
  </si>
  <si>
    <r>
      <t xml:space="preserve">4.   Prostorno planiranje i urbanistički planovi - </t>
    </r>
    <r>
      <rPr>
        <sz val="10"/>
        <rFont val="Arial"/>
        <family val="2"/>
        <charset val="238"/>
      </rPr>
      <t xml:space="preserve">troškovi izvršenja se odnose na izradu II izmjena i dopuna urbanističkog plana uređenja UPU-3 zone gospodarske namjene na području Grada Ivanić-Grada;                                     </t>
    </r>
  </si>
  <si>
    <r>
      <t xml:space="preserve">7.   Vodovodi, plinovodi i kanaliz. na području Ivanić-Grada - </t>
    </r>
    <r>
      <rPr>
        <sz val="10"/>
        <rFont val="Arial"/>
        <family val="2"/>
        <charset val="238"/>
      </rPr>
      <t>izvršenje se odnosi na izvođenje vodoinstalaterskih radova ugradnje kontrolnog vodomjera u zgradi u vlasništvu Grada u Posavskim Bregima (zgrada stare apoteke); na izvođenju građevinskih radova na izmještanju plinske instalacije  kod zgrade u Vukovarskoj ulici; zatim ne izvođenju građevinskih radova (iskop-zatrpavanje) rekonstrukcije plinskog priključka na lokaciji Park hrvatkih branitelja 6; na dijeljenje jednog obračunskog mjernog mjesta na više obračunskih mjesta u društvenom domu Poljana (radi odvajanja biciklističkog kluba i objekta vatrogasnog društva).</t>
    </r>
  </si>
  <si>
    <r>
      <t xml:space="preserve">8.   Otvorena tržnica u Posavskim Bregima - </t>
    </r>
    <r>
      <rPr>
        <sz val="10"/>
        <rFont val="Arial"/>
        <family val="2"/>
        <charset val="238"/>
      </rPr>
      <t>u 2022. godini izvršeno je plaćanje vodnog doprinosa Hrvatskim vodama u iznosu od 6.249,72 kn</t>
    </r>
    <r>
      <rPr>
        <b/>
        <sz val="10"/>
        <rFont val="Arial"/>
        <family val="2"/>
        <charset val="238"/>
      </rPr>
      <t xml:space="preserve">. </t>
    </r>
  </si>
  <si>
    <r>
      <t xml:space="preserve">11.   Nabava skladišnih kontejnera - </t>
    </r>
    <r>
      <rPr>
        <sz val="10"/>
        <rFont val="Arial"/>
        <family val="2"/>
        <charset val="238"/>
      </rPr>
      <t xml:space="preserve">izvršenje se odnosi na nabavu skladišnog kontejnera, te pripremne, prateće i završne građevinske radove vezano uz postavljanje kontejnera, kao i uslugu rada autodizalice. </t>
    </r>
  </si>
  <si>
    <r>
      <t xml:space="preserve">2.   Nabava sanitarnih kontejnera na Zelenjaku - </t>
    </r>
    <r>
      <rPr>
        <sz val="10"/>
        <rFont val="Arial"/>
        <family val="2"/>
        <charset val="238"/>
      </rPr>
      <t>nabava i ugradnja sanitarnog kontejnera (wc), uključivo izvedba odvodnje, te građevinskih radova na izradi sabirne jame za sanitarni kontejner na Zelenjaku.</t>
    </r>
  </si>
  <si>
    <r>
      <t xml:space="preserve">1.   Javna rasvjeta - proširenje mreže javne rasvjete - </t>
    </r>
    <r>
      <rPr>
        <sz val="10"/>
        <rFont val="Arial"/>
        <family val="2"/>
        <charset val="238"/>
      </rPr>
      <t xml:space="preserve">izvršenje se odnosi na ugradnju led svjetiljki na dijelu javne rasvjete na području Grada, te na izgradnju javne rasvjete u naselju Derežani. </t>
    </r>
  </si>
  <si>
    <r>
      <t xml:space="preserve">2.   Projekt energetske učinkovitosti javne rasvjete - </t>
    </r>
    <r>
      <rPr>
        <sz val="10"/>
        <rFont val="Arial"/>
        <family val="2"/>
        <charset val="238"/>
      </rPr>
      <t xml:space="preserve">krajem 2018 godine potpisan je ugovor sa pružateljem usluge kojom se isti obvezuje pružiti uslugu u svrhu poboljšanja energetskih svojstava Sustava javne rasvjete. Energetska usluga podrazumijeva postizanje dokazivih ušteda, a koje će se postići provođenjem mjera koje se sastoje od: </t>
    </r>
    <r>
      <rPr>
        <b/>
        <sz val="10"/>
        <rFont val="Arial"/>
        <family val="2"/>
        <charset val="238"/>
      </rPr>
      <t>a/</t>
    </r>
    <r>
      <rPr>
        <sz val="10"/>
        <rFont val="Arial"/>
        <family val="2"/>
        <charset val="238"/>
      </rPr>
      <t xml:space="preserve"> provođenje mjera rekonstrukcije koje se sastoje od izvođenja svih radova, ugradnje opreme i materijala predviđenih projektom energetske učinkovitosti, </t>
    </r>
    <r>
      <rPr>
        <b/>
        <sz val="10"/>
        <rFont val="Arial"/>
        <family val="2"/>
        <charset val="238"/>
      </rPr>
      <t>b/</t>
    </r>
    <r>
      <rPr>
        <sz val="10"/>
        <rFont val="Arial"/>
        <family val="2"/>
        <charset val="238"/>
      </rPr>
      <t xml:space="preserve"> stručnog nadzora  nad provedbom mjera rekonstrukcije, i </t>
    </r>
    <r>
      <rPr>
        <b/>
        <sz val="10"/>
        <rFont val="Arial"/>
        <family val="2"/>
        <charset val="238"/>
      </rPr>
      <t>c/</t>
    </r>
    <r>
      <rPr>
        <sz val="10"/>
        <rFont val="Arial"/>
        <family val="2"/>
        <charset val="238"/>
      </rPr>
      <t xml:space="preserve"> praćenje i verifikacije uštede prema planu praćenja. Ugovor o energetskom učinku je sklopljen na rok od 132 mjeseca (11 godina). Prikazano izvršenje u iznosu od 1.051.890,00 se odnosi na usluge pružatelja usluga tijekom 2022. godine. </t>
    </r>
  </si>
  <si>
    <r>
      <t xml:space="preserve">6.   Izvanredno održ. dvorane Žeravinec-izmjena parketa - </t>
    </r>
    <r>
      <rPr>
        <sz val="10"/>
        <color theme="1"/>
        <rFont val="Arial"/>
        <family val="2"/>
        <charset val="238"/>
      </rPr>
      <t>u 10. mjesecu 2022. godine potpisan je ugovor sa izvođačem za izvođenje radova na zamjeni parketa u sportskoj dvorani Žeravinec. Radovi su započeli krajem godine. Prikazana utrošena sredstva odnose se na radove izvedene u 2022. godini, dok se radovi nastavljaju i planiraju se završiti početkom 2023. godine.</t>
    </r>
  </si>
  <si>
    <r>
      <t xml:space="preserve">2.   Tehničko tehnološka dokumentacija, projektna dokumentacija - </t>
    </r>
    <r>
      <rPr>
        <sz val="10"/>
        <rFont val="Arial"/>
        <family val="2"/>
        <charset val="238"/>
      </rPr>
      <t xml:space="preserve">sredstva u iznosu od 348.675,00 kn utrošena su za izradu projektne dokumentacije za slijedeće objekte:  izrada elaborata optimalnog tehničkog rješenja priključenja akceleratora na distribucijsku elekroenergetsku mrežu; izrada idejnog projekta i idejnog troškovnika za uređenje groblja u Posavskim Bregima; izrada prometnog elaborata za promjenu regulacije prometa u Športskoj i Školskoj ulici; izrada idejnog projekta za izgradnju nove zgrade dječjeg vrtića; izrada projektne dokumentacije za izmjenu građ. Dozvole za rekonstrukciju ulice S. Gregorka i Hercegovačke ulice; izrada idejnog rješenje za dogradnju zgrade DV u Graberju na k.č.br. 38/1 i 38/5 k.o.Širinec;  idejno rješenje pročelja/energetske ovojnice, prizemlja i prohodnog krova upravne zgrade na k.č.br. 2025/1 k.o. Ivanić-Grad;  idejno rješenje parkirališta na k.č.br.2025/3 k.o. Ivanić-Grad.               </t>
    </r>
  </si>
  <si>
    <r>
      <t xml:space="preserve">3.   Izgradnja produžetka ceste u ulici Cvjetka Krnjevića - </t>
    </r>
    <r>
      <rPr>
        <sz val="10"/>
        <color theme="1"/>
        <rFont val="Arial"/>
        <family val="2"/>
        <charset val="238"/>
      </rPr>
      <t>u 2022. godini ugovoreni su  radovi na izgradnji produžetka ceste Cvjetka Krnjevića u dužini 90 m, čime se ulica Cvjetka Krnjevića spaja sa ulicom Karla Matice. Radovi obuhvaćaju izgradnju nove ceste, javne rasvjete, plinske instalacije, oborinske odvodnje, DTK šahtova, te obostrano izgradnju pješačke staze - nogostupa, sa zelenim pojasom. Radovi su započeli u mjesecu lipnju 2022. godine, te u potpunosti završeni u naredna dva mjeseca. Iskazana realizacija odnosi se na izvođenje radova i na uslugu stručnog nadzora nad izvođenjem radova</t>
    </r>
  </si>
  <si>
    <r>
      <t xml:space="preserve">2.   Adaptacija i uređenje velike dvorane POU- a - </t>
    </r>
    <r>
      <rPr>
        <sz val="10"/>
        <color theme="1"/>
        <rFont val="Arial"/>
        <family val="2"/>
        <charset val="238"/>
      </rPr>
      <t>utrošena sredstva odnose se na izradu energetskog certifikata cijele zgrade pučkog otvorenog učilišta.</t>
    </r>
  </si>
  <si>
    <r>
      <t xml:space="preserve">1.   Projekt geotermalnog grijanja i solarne energije - </t>
    </r>
    <r>
      <rPr>
        <sz val="10"/>
        <rFont val="Arial"/>
        <family val="2"/>
        <charset val="238"/>
      </rPr>
      <t>izvršenje se odnosi na izradu izvedbenih projekata fotonaponskih elektrana za 9 objekata javne namjene, te za sufinanciranje izrade glavnih projekata fotonaponskih elektrana za građane.</t>
    </r>
  </si>
  <si>
    <r>
      <t xml:space="preserve">6.   Ostali projekti - </t>
    </r>
    <r>
      <rPr>
        <sz val="10"/>
        <rFont val="Arial"/>
        <family val="2"/>
        <charset val="238"/>
      </rPr>
      <t>planirana sredstva tijekom 2022. godine nisu se realizirala</t>
    </r>
    <r>
      <rPr>
        <b/>
        <sz val="10"/>
        <rFont val="Arial"/>
        <family val="2"/>
        <charset val="238"/>
      </rPr>
      <t>.</t>
    </r>
  </si>
  <si>
    <r>
      <t xml:space="preserve">2.   Rekonstrukcija Hercegovačke i ulice S. Gregorka - </t>
    </r>
    <r>
      <rPr>
        <sz val="10"/>
        <color theme="1"/>
        <rFont val="Arial"/>
        <family val="2"/>
        <charset val="238"/>
      </rPr>
      <t>izvršenje se odnosi na naknadu za zasnivanje prava služnosti</t>
    </r>
    <r>
      <rPr>
        <b/>
        <sz val="10"/>
        <color theme="1"/>
        <rFont val="Arial"/>
        <family val="2"/>
        <charset val="238"/>
      </rPr>
      <t>.</t>
    </r>
  </si>
  <si>
    <r>
      <t xml:space="preserve">13.   Uređenje zgrade Stare škole u Ivanić-Gradu - </t>
    </r>
    <r>
      <rPr>
        <sz val="10"/>
        <color theme="1"/>
        <rFont val="Arial"/>
        <family val="2"/>
        <charset val="238"/>
      </rPr>
      <t>planirana sredstva tijekom 2022. godine nisu se realizirala.</t>
    </r>
  </si>
  <si>
    <r>
      <t>11.   Kundekova kuća - projektna dok. obnove građevine -</t>
    </r>
    <r>
      <rPr>
        <sz val="10"/>
        <color theme="1"/>
        <rFont val="Arial"/>
        <family val="2"/>
        <charset val="238"/>
      </rPr>
      <t xml:space="preserve"> tijekom 2022. godine planirana sredstva nisu se realizirala.</t>
    </r>
  </si>
  <si>
    <r>
      <t xml:space="preserve">4.   Uređenje muzeja i nabave opreme - </t>
    </r>
    <r>
      <rPr>
        <sz val="10"/>
        <color theme="1"/>
        <rFont val="Arial"/>
        <family val="2"/>
        <charset val="238"/>
      </rPr>
      <t>utrošena sredstva se odnose na nabavu trajne opreme, informacijsko telekomunikacijske opreme i muzejske građe.</t>
    </r>
  </si>
  <si>
    <r>
      <t xml:space="preserve">5.   Provedba mjera zaštite zgrade stare škle u Dubrovčaku Lijevom - </t>
    </r>
    <r>
      <rPr>
        <sz val="10"/>
        <color theme="1"/>
        <rFont val="Arial"/>
        <family val="2"/>
        <charset val="238"/>
      </rPr>
      <t>ugovoreni su građevinsko-obrtnički radovi na konstruktivnoj obnovi cijele zgrade i uređenja prvog kata, radovi su započeli u 8. mjesecu 2022. godine, utrošena sredstva se odnose na radove izvedene tijekom 2022. godine, radovi se nastavljaju i planiraju završiti tijekom 2023. godine.</t>
    </r>
  </si>
  <si>
    <r>
      <t xml:space="preserve">1.   Ostali kapitalni projekti POU - uređenje i sanacija male dvorane i atrija - </t>
    </r>
    <r>
      <rPr>
        <sz val="10"/>
        <rFont val="Arial"/>
        <family val="2"/>
        <charset val="238"/>
      </rPr>
      <t xml:space="preserve">sanacija male dvorane POU koja se sastoji od kompletne sanacije podova, zidova i stropa, izvedba nove elektroinstalacije, novih rasvjetnih tijela, te izvedba nove telekomunikacijske instalacije </t>
    </r>
  </si>
  <si>
    <t>Za investicije gradnje objekata i komunalne infrastrukture planiran je / izvršen iznos po stavkama:</t>
  </si>
  <si>
    <r>
      <t>3.   Projekt gradnje vatrogasnog doma -</t>
    </r>
    <r>
      <rPr>
        <sz val="10"/>
        <color theme="1"/>
        <rFont val="Arial"/>
        <family val="2"/>
        <charset val="238"/>
      </rPr>
      <t xml:space="preserve"> iskazana realizacija se odnosi na izradu izvedbenog projekta uređenja dijela zgrade (potkrovlje) u sklopu društvenog doma u naselju Ugljan, Općina Preko; te izradu projektne dokumentacije - snimak postojećeg stanja objekta vatrogasnih garaža i spremišta sa servisnim prostorijama, projekt nadogradnje postojećeg objekta cca 450 m2, projekt poligona za vatrogasne simulacije i vježbe cca 2000 m2.</t>
    </r>
  </si>
  <si>
    <r>
      <t xml:space="preserve">10.   Dječji vrtić Žeravinec - dogradnja </t>
    </r>
    <r>
      <rPr>
        <sz val="10"/>
        <rFont val="Arial"/>
        <family val="2"/>
        <charset val="238"/>
      </rPr>
      <t>- tijekom 2022. godine započeli su i završili radovi na dogradnji dijela Dječjeg vrtića Žeravinec, čime se vrtić proširio za dvije vrtićke skupine. Radovi su obuhvaćali građevinsko obrtničke radove na  dogradnji objekta uz postojeću zgradu, te nabavu opreme i uređenje dograđenog dijela za dvije jasličke skupine. Radovi su u potpunosti završeni, ishođena je uporabna dozvola, te je dograđeni dio vrtića u funkciji.</t>
    </r>
  </si>
  <si>
    <r>
      <t>1.   Izrada projektne dokumentacije za Novo groblje i uređenje zemljišta -</t>
    </r>
    <r>
      <rPr>
        <sz val="10"/>
        <color theme="1"/>
        <rFont val="Arial"/>
        <family val="2"/>
        <charset val="238"/>
      </rPr>
      <t xml:space="preserve">  sredstva su utrošena za izradu elaborata zaštite okoliša novoga groblja; te za izradu projektne dokumentacije (idejno rješenje i idejni projekt) za ishođenje lokacijske dozvole.</t>
    </r>
  </si>
  <si>
    <r>
      <t xml:space="preserve">1.   Rekonstrukcija Moguševe ulice 2. faza - radovi - </t>
    </r>
    <r>
      <rPr>
        <sz val="10"/>
        <color theme="1"/>
        <rFont val="Arial"/>
        <family val="2"/>
        <charset val="238"/>
      </rPr>
      <t>ugovoreni su radovi za rekonstrukciju ulice Franje Moguša, radovi su započeli u mjesecu rujnu 2022. godine i završeni u mjesecu studenom 2022. godine. Radovi su obuhvaćali rekonstrukciju i proširenje postjeće ulice u dužini od 210 m, izgradnju oborinske odvodnje, te izgradnju pješačke staze - nogostupa.  Iskazana realizacija odnosi se na izvođenje radova i na uslugu stručnog nadzora nad izvođenjem radova</t>
    </r>
  </si>
  <si>
    <r>
      <t>1.   Šetnica uz Lonju od pl. mosta do kan. Žeravinec i od Savske južno -</t>
    </r>
    <r>
      <rPr>
        <sz val="10"/>
        <color theme="1"/>
        <rFont val="Arial"/>
        <family val="2"/>
        <charset val="238"/>
      </rPr>
      <t xml:space="preserve"> utrošena sredstva odnose se na provedbu postupka javne nabave, te ugovaranje i početak radova na izgradnji dviju šetnica - jedna na dionici od plinskog mosta do kanala Žeravinec, a druga od Savske ulice prema jugu. Radovi su započeli u 6. mjesecu 2022. godine. Izvršenje se odnosi na radove izvedene u 2022. godini, te se radovi nastavljaju u 2023-oj godini. </t>
    </r>
  </si>
  <si>
    <r>
      <t xml:space="preserve">12.   Preseljenje drvene tradicijske kuće - </t>
    </r>
    <r>
      <rPr>
        <sz val="10"/>
        <color theme="1"/>
        <rFont val="Arial"/>
        <family val="2"/>
        <charset val="238"/>
      </rPr>
      <t>utrošak sredstava se odnosi na izradu projektno tehničke dokumentacije za Preseljenje tradicijske kuće - čardaka, izgradnju pratećih sadržaja, dječjeg igrališta, te uređenje prostora.</t>
    </r>
  </si>
  <si>
    <t>Sredstva za realizaciju gradnje objekata i komunalne infrastrukture planiraju se - realiziraju iz slijedećih izvora:</t>
  </si>
  <si>
    <t>izvršeno</t>
  </si>
  <si>
    <r>
      <t>9.   Povečanje energ. učinkovitosti - objekt Visoke škole -</t>
    </r>
    <r>
      <rPr>
        <sz val="10"/>
        <color theme="1"/>
        <rFont val="Arial"/>
        <family val="2"/>
        <charset val="238"/>
      </rPr>
      <t xml:space="preserve"> troškovi izvršenja se odnose na uslugu nabave i ugradnje fotonaponske elektrane na objektu visoke škole Ivanić-Grad</t>
    </r>
    <r>
      <rPr>
        <b/>
        <sz val="10"/>
        <color theme="1"/>
        <rFont val="Arial"/>
        <family val="2"/>
        <charset val="238"/>
      </rPr>
      <t>.</t>
    </r>
  </si>
  <si>
    <r>
      <t>8.   Studentski dom - uređenje -</t>
    </r>
    <r>
      <rPr>
        <sz val="10"/>
        <color theme="1"/>
        <rFont val="Arial"/>
        <family val="2"/>
        <charset val="238"/>
      </rPr>
      <t xml:space="preserve"> izvršenje se odnosi na izradu projektno tehničke dokumentacije za uređenje studentkog doma jugoistočnog krila zgrade (krilo "diletacije b"), projektno tehnička dokumentacija je napravljena.</t>
    </r>
  </si>
  <si>
    <r>
      <t xml:space="preserve">7.   Popravak krova na gradskoj tržnici - </t>
    </r>
    <r>
      <rPr>
        <sz val="10"/>
        <color theme="1"/>
        <rFont val="Arial"/>
        <family val="2"/>
        <charset val="238"/>
      </rPr>
      <t>tijekom izvještajne godine utrošena su sredstva za</t>
    </r>
    <r>
      <rPr>
        <b/>
        <sz val="10"/>
        <color theme="1"/>
        <rFont val="Arial"/>
        <family val="2"/>
        <charset val="238"/>
      </rPr>
      <t xml:space="preserve"> </t>
    </r>
    <r>
      <rPr>
        <sz val="10"/>
        <color theme="1"/>
        <rFont val="Arial"/>
        <family val="2"/>
        <charset val="238"/>
      </rPr>
      <t>izradu projektne dokumentacije i troškovnika za rekonstrukciju krovišta gradske tržnice, izvođenje radova, te uslugu stručnog nadzora nad izvođenjem radova. Radovi su započeli u mjesecu studenom 2022. godine, te u potpunosti završeni krajem prosinca iste godine. Radovi su obuhvaćali skidanje oštećenog i dotrajalog pokrova od armiranog stakla, te izvedba novog pokrova od krovnih panela d = 5 cm, uključivo sav prateći novi opšav.</t>
    </r>
  </si>
  <si>
    <r>
      <t xml:space="preserve">10.   Izgradnja sportskog igrališta u Dubrovčaku Lijevom - </t>
    </r>
    <r>
      <rPr>
        <sz val="10"/>
        <color theme="1"/>
        <rFont val="Arial"/>
        <family val="2"/>
        <charset val="238"/>
      </rPr>
      <t>sredstva u iznosu od 12.500,00 kn utrošena su za izradu projektne dokumentacije za izgradnju sportskog igrališta, dok se početak radova planira u                   2023.-oj godini.</t>
    </r>
  </si>
  <si>
    <t xml:space="preserve">GRAĐEVINE KOMUNALNE INFRASTRUKTURE KOJE SU IZGRAĐENE RADI UREĐENJA NEUREĐENIH DIJELOVA GRAĐEVINSKOG PODRUČJA </t>
  </si>
  <si>
    <t>GRAĐEVINE KOMUNALNE INFRASTRUKTURE KOJE SU IZGRAĐENE U UREĐENIM DIJELOVIMA GRAĐEVINSKOG PODRUČJA</t>
  </si>
  <si>
    <t>POSTOJEĆE GRAĐEVINE KOMUNALNE INFRASTRUKTURE KOJE SU REKONSTRUIRANE I NAČIN REKONSTRUKCIJE</t>
  </si>
  <si>
    <t>Građevine komunalne infrastrukture koje su izgrađene radi uređenja  neuređenih dijelova građevinskog područja</t>
  </si>
  <si>
    <t>Građevine komunalne infrastrukture koje su izgrađene u uređenim dijelovima građevinskog područja</t>
  </si>
  <si>
    <t>Postojeće građevine komunalne infrastrukture koje su rekonstruirane i način rekonstrukcije</t>
  </si>
  <si>
    <r>
      <t>Na temelju članka 71. Zakona o komunalnom gospodarstvu (Narodne novine, broj 68/18, 110/18 i 32/20 ) i članka 35. Statuta Grada Ivanić-Grada (Službeni glasnik Grada Ivanić-Grada, broj 01/21 i 04/22), Gradsko vijeće Grada Ivanić-Grada na svojoj</t>
    </r>
    <r>
      <rPr>
        <sz val="10"/>
        <color rgb="FFFF0000"/>
        <rFont val="Arial"/>
        <family val="2"/>
        <charset val="238"/>
      </rPr>
      <t xml:space="preserve"> </t>
    </r>
    <r>
      <rPr>
        <sz val="10"/>
        <rFont val="Arial"/>
        <family val="2"/>
        <charset val="238"/>
      </rPr>
      <t>____</t>
    </r>
    <r>
      <rPr>
        <sz val="10"/>
        <color theme="1"/>
        <rFont val="Arial"/>
        <family val="2"/>
        <charset val="238"/>
      </rPr>
      <t xml:space="preserve">. sjednici održanoj dana </t>
    </r>
    <r>
      <rPr>
        <sz val="10"/>
        <rFont val="Arial"/>
        <family val="2"/>
        <charset val="238"/>
      </rPr>
      <t>_________</t>
    </r>
    <r>
      <rPr>
        <sz val="10"/>
        <color theme="1"/>
        <rFont val="Arial"/>
        <family val="2"/>
        <charset val="238"/>
      </rPr>
      <t>2023. godine donijelo je sljedeće</t>
    </r>
  </si>
  <si>
    <r>
      <t xml:space="preserve">Klasa:  </t>
    </r>
    <r>
      <rPr>
        <sz val="10"/>
        <color rgb="FFFF0000"/>
        <rFont val="Arial"/>
        <family val="2"/>
        <charset val="238"/>
      </rPr>
      <t xml:space="preserve"> </t>
    </r>
    <r>
      <rPr>
        <sz val="10"/>
        <color theme="1"/>
        <rFont val="Arial"/>
        <family val="2"/>
        <charset val="238"/>
      </rPr>
      <t xml:space="preserve">                                                                                            Predsjednik Gradskog vijeća:</t>
    </r>
  </si>
  <si>
    <t xml:space="preserve">                                                                                  </t>
  </si>
  <si>
    <t>Ivanić-Grad ___________ 2023.                                                      Željko Pongrac, pravnik kriminalist</t>
  </si>
  <si>
    <t>Ukupno planirani iznos za realizaciju Programa građenja komunalne infrastrukture za 2022. godinu iznosi 33.430.683,00 kn, a sredstva utrošena za izvršenje Programa iznose 17.781.318,96 kn, što je cca 53 % planiranih sredstava.</t>
  </si>
  <si>
    <t>Programom građenja komunalne infrastrukture za 2022. godinu (Službeni glasnik Grada Ivanić-Grada, broj 09/21, 04/22, 06/22 i 09/22), u nastavku teksta Program, utvrđen je opis poslova s procjenom troškova za građenje komunalne infrastrukture na području Grada Ivanić-Grada, te iskazom financijskih sredstava potrebnih za ostvarivanje Programa s naznakom izvora financiranja.</t>
  </si>
  <si>
    <t>Izvješće o izvršenju Programa građenja komunalne infrastruktrure za 2022. godinu objavit će se u Službenom glasniku Grada Ivanić-Grada.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</si>
</sst>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sz val="10"/>
      <color theme="1"/>
      <name val="Arial"/>
      <family val="2"/>
      <charset val="238"/>
    </font>
    <font>
      <sz val="11"/>
      <color theme="1"/>
      <name val="Arial"/>
      <family val="2"/>
      <charset val="238"/>
    </font>
    <font>
      <b/>
      <sz val="10"/>
      <name val="Arial"/>
      <family val="2"/>
      <charset val="238"/>
    </font>
    <font>
      <b/>
      <sz val="10"/>
      <color theme="1"/>
      <name val="Arial"/>
      <family val="2"/>
      <charset val="238"/>
    </font>
    <font>
      <sz val="10"/>
      <name val="Arial"/>
      <family val="2"/>
      <charset val="238"/>
    </font>
    <font>
      <b/>
      <sz val="12"/>
      <color theme="1"/>
      <name val="Arial"/>
      <family val="2"/>
      <charset val="238"/>
    </font>
    <font>
      <b/>
      <sz val="11"/>
      <name val="Arial"/>
      <family val="2"/>
      <charset val="238"/>
    </font>
    <font>
      <sz val="11"/>
      <name val="Calibri"/>
      <family val="2"/>
      <charset val="238"/>
      <scheme val="minor"/>
    </font>
    <font>
      <sz val="9"/>
      <color theme="1"/>
      <name val="Arial"/>
      <family val="2"/>
      <charset val="238"/>
    </font>
    <font>
      <sz val="10"/>
      <color rgb="FFFF0000"/>
      <name val="Arial"/>
      <family val="2"/>
      <charset val="238"/>
    </font>
    <font>
      <b/>
      <sz val="12"/>
      <name val="Arial"/>
      <family val="2"/>
      <charset val="238"/>
    </font>
    <font>
      <b/>
      <sz val="11"/>
      <color theme="1"/>
      <name val="Calibri"/>
      <family val="2"/>
      <charset val="238"/>
      <scheme val="minor"/>
    </font>
    <font>
      <b/>
      <sz val="10"/>
      <color rgb="FFC00000"/>
      <name val="Arial"/>
      <family val="2"/>
      <charset val="238"/>
    </font>
    <font>
      <sz val="10"/>
      <name val="Calibri"/>
      <family val="2"/>
      <charset val="238"/>
      <scheme val="minor"/>
    </font>
    <font>
      <i/>
      <sz val="10"/>
      <color theme="1"/>
      <name val="Arial"/>
      <family val="2"/>
      <charset val="238"/>
    </font>
    <font>
      <i/>
      <sz val="11"/>
      <color theme="1"/>
      <name val="Calibri"/>
      <family val="2"/>
      <charset val="238"/>
      <scheme val="minor"/>
    </font>
    <font>
      <sz val="10"/>
      <color rgb="FFC00000"/>
      <name val="Arial"/>
      <family val="2"/>
      <charset val="238"/>
    </font>
    <font>
      <sz val="8"/>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6"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auto="1"/>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auto="1"/>
      </right>
      <top/>
      <bottom/>
      <diagonal/>
    </border>
    <border>
      <left/>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theme="0" tint="-0.14996795556505021"/>
      </left>
      <right style="thin">
        <color theme="0" tint="-0.14996795556505021"/>
      </right>
      <top/>
      <bottom style="thin">
        <color indexed="64"/>
      </bottom>
      <diagonal/>
    </border>
  </borders>
  <cellStyleXfs count="1">
    <xf numFmtId="0" fontId="0" fillId="0" borderId="0"/>
  </cellStyleXfs>
  <cellXfs count="194">
    <xf numFmtId="0" fontId="0" fillId="0" borderId="0" xfId="0"/>
    <xf numFmtId="0" fontId="1" fillId="2" borderId="1" xfId="0" applyFont="1" applyFill="1" applyBorder="1" applyAlignment="1">
      <alignment horizontal="left" vertical="center"/>
    </xf>
    <xf numFmtId="4" fontId="5" fillId="2" borderId="1" xfId="0" applyNumberFormat="1" applyFont="1" applyFill="1" applyBorder="1" applyAlignment="1">
      <alignment horizontal="right"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xf>
    <xf numFmtId="0" fontId="1" fillId="2" borderId="4" xfId="0" applyFont="1" applyFill="1" applyBorder="1" applyAlignment="1">
      <alignment horizontal="left" vertical="center"/>
    </xf>
    <xf numFmtId="4" fontId="1" fillId="2" borderId="1" xfId="0" applyNumberFormat="1" applyFont="1" applyFill="1" applyBorder="1" applyAlignment="1">
      <alignment horizontal="right" vertical="center"/>
    </xf>
    <xf numFmtId="0" fontId="1" fillId="2" borderId="5" xfId="0" applyFont="1" applyFill="1" applyBorder="1" applyAlignment="1">
      <alignment horizontal="left" vertical="center"/>
    </xf>
    <xf numFmtId="0" fontId="1" fillId="0" borderId="4" xfId="0" applyFont="1" applyBorder="1" applyAlignment="1">
      <alignment horizontal="center"/>
    </xf>
    <xf numFmtId="0" fontId="1" fillId="2" borderId="6" xfId="0" applyFont="1" applyFill="1" applyBorder="1" applyAlignment="1">
      <alignment horizontal="left" vertical="center"/>
    </xf>
    <xf numFmtId="4" fontId="3" fillId="3" borderId="1" xfId="0" applyNumberFormat="1" applyFont="1" applyFill="1" applyBorder="1" applyAlignment="1">
      <alignment horizontal="center" vertical="center"/>
    </xf>
    <xf numFmtId="0" fontId="2" fillId="0" borderId="0" xfId="0" applyFont="1"/>
    <xf numFmtId="0" fontId="7" fillId="0" borderId="0" xfId="0" applyFont="1" applyAlignment="1">
      <alignment horizontal="center"/>
    </xf>
    <xf numFmtId="4" fontId="4" fillId="6" borderId="1" xfId="0" applyNumberFormat="1" applyFont="1" applyFill="1" applyBorder="1" applyAlignment="1">
      <alignment horizontal="right" vertical="center"/>
    </xf>
    <xf numFmtId="0" fontId="1" fillId="6" borderId="1" xfId="0" applyFont="1" applyFill="1" applyBorder="1" applyAlignment="1">
      <alignment horizontal="center" vertical="center"/>
    </xf>
    <xf numFmtId="0" fontId="4" fillId="2" borderId="0" xfId="0" applyFont="1" applyFill="1" applyAlignment="1">
      <alignment horizontal="left" vertical="center"/>
    </xf>
    <xf numFmtId="0" fontId="0" fillId="2" borderId="0" xfId="0" applyFill="1"/>
    <xf numFmtId="4" fontId="3" fillId="7" borderId="1" xfId="0" applyNumberFormat="1" applyFont="1" applyFill="1" applyBorder="1" applyAlignment="1">
      <alignment horizontal="center" vertical="center"/>
    </xf>
    <xf numFmtId="0" fontId="4" fillId="7" borderId="1" xfId="0" applyFont="1" applyFill="1" applyBorder="1" applyAlignment="1">
      <alignment horizontal="center" vertical="center"/>
    </xf>
    <xf numFmtId="4" fontId="0" fillId="0" borderId="0" xfId="0" applyNumberFormat="1"/>
    <xf numFmtId="0" fontId="0" fillId="2" borderId="4" xfId="0" applyFill="1" applyBorder="1"/>
    <xf numFmtId="0" fontId="4" fillId="0" borderId="0" xfId="0" applyFont="1" applyAlignment="1">
      <alignment horizontal="center" vertical="top"/>
    </xf>
    <xf numFmtId="0" fontId="4" fillId="0" borderId="4" xfId="0" applyFont="1" applyBorder="1" applyAlignment="1">
      <alignment horizontal="left" vertical="center" wrapText="1"/>
    </xf>
    <xf numFmtId="0" fontId="4" fillId="2" borderId="4" xfId="0" applyFont="1" applyFill="1" applyBorder="1" applyAlignment="1">
      <alignment horizontal="left" vertical="center" wrapText="1"/>
    </xf>
    <xf numFmtId="0" fontId="4" fillId="0" borderId="0" xfId="0" applyFont="1" applyAlignment="1">
      <alignment horizontal="left" vertical="top" wrapText="1"/>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9" xfId="0" applyFont="1" applyBorder="1" applyAlignment="1">
      <alignment horizontal="center" vertical="center"/>
    </xf>
    <xf numFmtId="0" fontId="4" fillId="5" borderId="1" xfId="0" applyFont="1" applyFill="1" applyBorder="1" applyAlignment="1">
      <alignment horizontal="center"/>
    </xf>
    <xf numFmtId="0" fontId="4" fillId="5" borderId="1" xfId="0" applyFont="1" applyFill="1" applyBorder="1" applyAlignment="1">
      <alignment horizontal="left" vertical="center"/>
    </xf>
    <xf numFmtId="4" fontId="3" fillId="5" borderId="1" xfId="0" applyNumberFormat="1" applyFont="1" applyFill="1" applyBorder="1" applyAlignment="1">
      <alignment horizontal="right" vertical="center"/>
    </xf>
    <xf numFmtId="0" fontId="4" fillId="5" borderId="1" xfId="0" applyFont="1" applyFill="1" applyBorder="1" applyAlignment="1">
      <alignment horizontal="center" vertical="center"/>
    </xf>
    <xf numFmtId="0" fontId="12" fillId="0" borderId="0" xfId="0" applyFont="1"/>
    <xf numFmtId="0" fontId="4" fillId="5" borderId="1" xfId="0" applyFont="1" applyFill="1" applyBorder="1" applyAlignment="1">
      <alignment horizontal="left" vertical="center" wrapText="1"/>
    </xf>
    <xf numFmtId="4" fontId="13" fillId="2" borderId="1" xfId="0" applyNumberFormat="1" applyFont="1" applyFill="1" applyBorder="1" applyAlignment="1">
      <alignment horizontal="right" vertical="center"/>
    </xf>
    <xf numFmtId="4" fontId="5" fillId="0" borderId="1" xfId="0" applyNumberFormat="1" applyFont="1" applyBorder="1" applyAlignment="1">
      <alignment horizontal="right" vertical="center"/>
    </xf>
    <xf numFmtId="0" fontId="1" fillId="2" borderId="7" xfId="0" applyFont="1" applyFill="1" applyBorder="1" applyAlignment="1">
      <alignment horizontal="left" vertical="center"/>
    </xf>
    <xf numFmtId="0" fontId="1" fillId="0" borderId="7" xfId="0" applyFont="1" applyBorder="1" applyAlignment="1">
      <alignment horizontal="center"/>
    </xf>
    <xf numFmtId="4" fontId="5" fillId="2" borderId="7" xfId="0" applyNumberFormat="1" applyFont="1" applyFill="1" applyBorder="1" applyAlignment="1">
      <alignment horizontal="right" vertical="center"/>
    </xf>
    <xf numFmtId="0" fontId="1" fillId="2" borderId="8" xfId="0" applyFont="1" applyFill="1" applyBorder="1" applyAlignment="1">
      <alignment horizontal="left" vertical="center"/>
    </xf>
    <xf numFmtId="0" fontId="1" fillId="0" borderId="4" xfId="0" applyFont="1" applyBorder="1" applyAlignment="1">
      <alignment horizontal="center" vertical="center"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4" fillId="2" borderId="7" xfId="0" applyFont="1" applyFill="1" applyBorder="1" applyAlignment="1">
      <alignment horizontal="right" vertical="center"/>
    </xf>
    <xf numFmtId="4" fontId="3" fillId="2" borderId="7" xfId="0" applyNumberFormat="1" applyFont="1" applyFill="1" applyBorder="1" applyAlignment="1">
      <alignment horizontal="right" vertical="center"/>
    </xf>
    <xf numFmtId="0" fontId="1" fillId="0" borderId="4" xfId="0" applyFont="1" applyBorder="1" applyAlignment="1">
      <alignment horizontal="center" vertical="center"/>
    </xf>
    <xf numFmtId="4" fontId="5" fillId="2" borderId="4" xfId="0" applyNumberFormat="1" applyFont="1" applyFill="1" applyBorder="1" applyAlignment="1">
      <alignment horizontal="right" vertical="center"/>
    </xf>
    <xf numFmtId="0" fontId="4" fillId="7" borderId="1" xfId="0" applyFont="1" applyFill="1" applyBorder="1" applyAlignment="1">
      <alignment horizontal="center" vertical="center" wrapText="1"/>
    </xf>
    <xf numFmtId="4" fontId="1" fillId="0" borderId="1" xfId="0" applyNumberFormat="1" applyFont="1" applyBorder="1" applyAlignment="1">
      <alignment horizontal="right" vertical="center"/>
    </xf>
    <xf numFmtId="0" fontId="4" fillId="3" borderId="2" xfId="0" applyFont="1" applyFill="1" applyBorder="1" applyAlignment="1">
      <alignment horizontal="center" vertical="top"/>
    </xf>
    <xf numFmtId="0" fontId="0" fillId="0" borderId="0" xfId="0" applyAlignment="1">
      <alignment horizontal="right"/>
    </xf>
    <xf numFmtId="0" fontId="3" fillId="0" borderId="0" xfId="0" applyFont="1" applyAlignment="1">
      <alignment horizontal="center" vertical="center" wrapText="1"/>
    </xf>
    <xf numFmtId="0" fontId="14" fillId="0" borderId="0" xfId="0" applyFont="1" applyAlignment="1">
      <alignment horizontal="center" vertical="center" wrapText="1"/>
    </xf>
    <xf numFmtId="0" fontId="0" fillId="0" borderId="0" xfId="0" applyAlignment="1">
      <alignment horizontal="justify"/>
    </xf>
    <xf numFmtId="0" fontId="11" fillId="0" borderId="0" xfId="0" applyFont="1"/>
    <xf numFmtId="0" fontId="8" fillId="0" borderId="0" xfId="0" applyFont="1"/>
    <xf numFmtId="0" fontId="8" fillId="0" borderId="0" xfId="0" applyFont="1" applyAlignment="1">
      <alignment horizontal="justify"/>
    </xf>
    <xf numFmtId="0" fontId="8" fillId="2" borderId="0" xfId="0" applyFont="1" applyFill="1"/>
    <xf numFmtId="0" fontId="3" fillId="0" borderId="0" xfId="0" applyFont="1" applyAlignment="1">
      <alignment horizontal="left" vertical="top" wrapText="1"/>
    </xf>
    <xf numFmtId="0" fontId="8" fillId="2" borderId="4" xfId="0" applyFont="1" applyFill="1" applyBorder="1"/>
    <xf numFmtId="0" fontId="5" fillId="2" borderId="4" xfId="0" applyFont="1" applyFill="1" applyBorder="1" applyAlignment="1">
      <alignment horizontal="left" vertical="center"/>
    </xf>
    <xf numFmtId="4" fontId="5" fillId="2" borderId="3" xfId="0" applyNumberFormat="1" applyFont="1" applyFill="1" applyBorder="1" applyAlignment="1">
      <alignment horizontal="right" vertical="center"/>
    </xf>
    <xf numFmtId="0" fontId="3" fillId="2" borderId="0" xfId="0" applyFont="1" applyFill="1" applyAlignment="1">
      <alignment horizontal="left" vertical="center"/>
    </xf>
    <xf numFmtId="4" fontId="3" fillId="6" borderId="1" xfId="0" applyNumberFormat="1" applyFont="1" applyFill="1" applyBorder="1" applyAlignment="1">
      <alignment horizontal="right" vertical="center"/>
    </xf>
    <xf numFmtId="0" fontId="3" fillId="2" borderId="4" xfId="0" applyFont="1" applyFill="1" applyBorder="1" applyAlignment="1">
      <alignment horizontal="left" vertical="center" wrapText="1"/>
    </xf>
    <xf numFmtId="4" fontId="3" fillId="0" borderId="1" xfId="0" applyNumberFormat="1" applyFont="1" applyBorder="1" applyAlignment="1">
      <alignment horizontal="center" vertical="center"/>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0" xfId="0" applyFont="1" applyAlignment="1">
      <alignment horizontal="center" vertical="center" wrapText="1"/>
    </xf>
    <xf numFmtId="0" fontId="3" fillId="5" borderId="1" xfId="0" applyFont="1" applyFill="1" applyBorder="1" applyAlignment="1">
      <alignment horizontal="center"/>
    </xf>
    <xf numFmtId="0" fontId="13" fillId="2" borderId="0" xfId="0" applyFont="1" applyFill="1" applyAlignment="1">
      <alignment horizontal="right" vertical="center"/>
    </xf>
    <xf numFmtId="4" fontId="13" fillId="2" borderId="0" xfId="0" applyNumberFormat="1" applyFont="1" applyFill="1" applyAlignment="1">
      <alignment horizontal="right" vertical="center"/>
    </xf>
    <xf numFmtId="0" fontId="1" fillId="0" borderId="0" xfId="0" applyFont="1" applyAlignment="1">
      <alignment vertical="top" wrapText="1"/>
    </xf>
    <xf numFmtId="0" fontId="8" fillId="0" borderId="0" xfId="0" applyFont="1" applyAlignment="1">
      <alignment vertical="top" wrapText="1"/>
    </xf>
    <xf numFmtId="0" fontId="4" fillId="7" borderId="9" xfId="0" applyFont="1" applyFill="1" applyBorder="1" applyAlignment="1">
      <alignment horizontal="center" vertical="center"/>
    </xf>
    <xf numFmtId="4" fontId="3" fillId="7" borderId="9" xfId="0" applyNumberFormat="1"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wrapText="1"/>
    </xf>
    <xf numFmtId="0" fontId="14" fillId="0" borderId="0" xfId="0" applyFont="1" applyAlignment="1">
      <alignment horizontal="left" vertical="center" wrapText="1"/>
    </xf>
    <xf numFmtId="0" fontId="8" fillId="0" borderId="0" xfId="0" applyFont="1" applyAlignment="1">
      <alignment wrapText="1"/>
    </xf>
    <xf numFmtId="0" fontId="4" fillId="5" borderId="1" xfId="0" applyFont="1" applyFill="1" applyBorder="1" applyAlignment="1">
      <alignment horizontal="left" vertical="top" wrapText="1"/>
    </xf>
    <xf numFmtId="0" fontId="4" fillId="5" borderId="1" xfId="0" applyFont="1" applyFill="1" applyBorder="1" applyAlignment="1">
      <alignment horizontal="center" vertical="top"/>
    </xf>
    <xf numFmtId="4" fontId="1" fillId="2" borderId="0" xfId="0" applyNumberFormat="1" applyFont="1" applyFill="1" applyAlignment="1">
      <alignment horizontal="right" vertical="center"/>
    </xf>
    <xf numFmtId="0" fontId="1" fillId="0" borderId="0" xfId="0" applyFont="1" applyAlignment="1">
      <alignment horizontal="justify" vertical="top" wrapText="1"/>
    </xf>
    <xf numFmtId="0" fontId="1" fillId="2" borderId="0" xfId="0" applyFont="1" applyFill="1" applyAlignment="1">
      <alignment horizontal="left" vertical="center"/>
    </xf>
    <xf numFmtId="4" fontId="5" fillId="2" borderId="0" xfId="0" applyNumberFormat="1" applyFont="1" applyFill="1" applyAlignment="1">
      <alignment horizontal="right" vertical="center"/>
    </xf>
    <xf numFmtId="0" fontId="5" fillId="2" borderId="0" xfId="0" applyFont="1" applyFill="1" applyAlignment="1">
      <alignment horizontal="left" vertical="center"/>
    </xf>
    <xf numFmtId="49" fontId="3" fillId="3" borderId="10" xfId="0" applyNumberFormat="1" applyFont="1" applyFill="1" applyBorder="1" applyAlignment="1">
      <alignment horizontal="center" vertical="top" wrapText="1"/>
    </xf>
    <xf numFmtId="0" fontId="13" fillId="2" borderId="4" xfId="0" applyFont="1" applyFill="1" applyBorder="1" applyAlignment="1">
      <alignment vertical="center"/>
    </xf>
    <xf numFmtId="4" fontId="3" fillId="2" borderId="0" xfId="0" applyNumberFormat="1" applyFont="1" applyFill="1" applyAlignment="1">
      <alignment horizontal="right" vertical="center"/>
    </xf>
    <xf numFmtId="4" fontId="3" fillId="2" borderId="4" xfId="0" applyNumberFormat="1" applyFont="1" applyFill="1" applyBorder="1" applyAlignment="1">
      <alignment horizontal="right" vertical="center"/>
    </xf>
    <xf numFmtId="0" fontId="4" fillId="2" borderId="0" xfId="0" applyFont="1" applyFill="1" applyAlignment="1">
      <alignment horizontal="right" vertical="center"/>
    </xf>
    <xf numFmtId="0" fontId="3" fillId="2" borderId="0" xfId="0" applyFont="1" applyFill="1" applyAlignment="1">
      <alignment horizontal="right" vertical="center"/>
    </xf>
    <xf numFmtId="0" fontId="4" fillId="2" borderId="4" xfId="0" applyFont="1" applyFill="1" applyBorder="1" applyAlignment="1">
      <alignment horizontal="right" vertical="center"/>
    </xf>
    <xf numFmtId="0" fontId="3" fillId="2" borderId="4" xfId="0" applyFont="1" applyFill="1" applyBorder="1" applyAlignment="1">
      <alignment horizontal="right" vertical="center"/>
    </xf>
    <xf numFmtId="0" fontId="0" fillId="0" borderId="4" xfId="0" applyBorder="1"/>
    <xf numFmtId="0" fontId="1" fillId="3" borderId="9" xfId="0" applyFont="1" applyFill="1" applyBorder="1" applyAlignment="1">
      <alignment horizontal="center"/>
    </xf>
    <xf numFmtId="0" fontId="1" fillId="3" borderId="4" xfId="0" applyFont="1" applyFill="1" applyBorder="1" applyAlignment="1">
      <alignment horizontal="center"/>
    </xf>
    <xf numFmtId="0" fontId="4" fillId="3" borderId="12" xfId="0" applyFont="1" applyFill="1" applyBorder="1" applyAlignment="1">
      <alignment horizontal="left" vertical="center"/>
    </xf>
    <xf numFmtId="4" fontId="3" fillId="3" borderId="9" xfId="0" applyNumberFormat="1" applyFont="1" applyFill="1" applyBorder="1" applyAlignment="1">
      <alignment horizontal="center" vertical="center"/>
    </xf>
    <xf numFmtId="0" fontId="17" fillId="2" borderId="0" xfId="0" applyFont="1" applyFill="1" applyAlignment="1">
      <alignment vertical="center"/>
    </xf>
    <xf numFmtId="0" fontId="1" fillId="2" borderId="0" xfId="0" applyFont="1" applyFill="1" applyAlignment="1">
      <alignment horizontal="justify" vertical="top" wrapText="1"/>
    </xf>
    <xf numFmtId="0" fontId="5" fillId="2" borderId="0" xfId="0" applyFont="1" applyFill="1" applyAlignment="1">
      <alignment horizontal="justify" vertical="top" wrapText="1"/>
    </xf>
    <xf numFmtId="0" fontId="1" fillId="0" borderId="5" xfId="0" applyFont="1" applyBorder="1" applyAlignment="1">
      <alignment horizontal="center" vertical="center"/>
    </xf>
    <xf numFmtId="0" fontId="15" fillId="0" borderId="5" xfId="0" applyFont="1" applyBorder="1" applyAlignment="1">
      <alignment horizontal="center" vertical="center" wrapText="1"/>
    </xf>
    <xf numFmtId="4" fontId="5" fillId="2" borderId="5" xfId="0" applyNumberFormat="1" applyFont="1" applyFill="1" applyBorder="1" applyAlignment="1">
      <alignment horizontal="right" vertical="center"/>
    </xf>
    <xf numFmtId="0" fontId="1" fillId="0" borderId="7" xfId="0" applyFont="1" applyBorder="1" applyAlignment="1">
      <alignment horizontal="center"/>
    </xf>
    <xf numFmtId="0" fontId="1" fillId="0" borderId="7" xfId="0" applyFont="1" applyBorder="1" applyAlignment="1">
      <alignment horizontal="center" vertical="center"/>
    </xf>
    <xf numFmtId="0" fontId="13" fillId="2" borderId="0" xfId="0" applyFont="1" applyFill="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4" fillId="7" borderId="10" xfId="0" applyFont="1" applyFill="1" applyBorder="1" applyAlignment="1">
      <alignment horizontal="center" vertical="center"/>
    </xf>
    <xf numFmtId="0" fontId="4" fillId="7" borderId="11" xfId="0" applyFont="1" applyFill="1" applyBorder="1" applyAlignment="1">
      <alignment horizontal="center" vertical="center"/>
    </xf>
    <xf numFmtId="4" fontId="5" fillId="2" borderId="8" xfId="0" applyNumberFormat="1" applyFont="1" applyFill="1" applyBorder="1" applyAlignment="1">
      <alignment horizontal="right" vertical="center"/>
    </xf>
    <xf numFmtId="4" fontId="5" fillId="2" borderId="9" xfId="0" applyNumberFormat="1" applyFont="1" applyFill="1" applyBorder="1" applyAlignment="1">
      <alignment horizontal="right"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5" fillId="0" borderId="8" xfId="0" applyFont="1" applyBorder="1" applyAlignment="1">
      <alignment horizontal="center" vertical="center" wrapText="1"/>
    </xf>
    <xf numFmtId="0" fontId="15" fillId="0" borderId="6" xfId="0" applyFont="1" applyBorder="1" applyAlignment="1">
      <alignment horizontal="center" vertical="center" wrapText="1"/>
    </xf>
    <xf numFmtId="0" fontId="3" fillId="2" borderId="0" xfId="0" applyFont="1" applyFill="1" applyAlignment="1">
      <alignment horizontal="justify" vertical="top" wrapText="1"/>
    </xf>
    <xf numFmtId="0" fontId="3" fillId="2" borderId="0" xfId="0" applyFont="1" applyFill="1" applyAlignment="1">
      <alignment horizontal="justify" vertical="top"/>
    </xf>
    <xf numFmtId="4" fontId="5" fillId="2" borderId="8" xfId="0" applyNumberFormat="1" applyFont="1" applyFill="1" applyBorder="1" applyAlignment="1">
      <alignment horizontal="center" vertical="center"/>
    </xf>
    <xf numFmtId="4" fontId="5" fillId="2" borderId="9" xfId="0" applyNumberFormat="1" applyFont="1" applyFill="1" applyBorder="1" applyAlignment="1">
      <alignment horizontal="center" vertical="center"/>
    </xf>
    <xf numFmtId="0" fontId="4" fillId="0" borderId="8" xfId="0" applyFont="1" applyBorder="1" applyAlignment="1">
      <alignment horizontal="center"/>
    </xf>
    <xf numFmtId="0" fontId="4" fillId="0" borderId="9" xfId="0" applyFont="1" applyBorder="1" applyAlignment="1">
      <alignment horizontal="center"/>
    </xf>
    <xf numFmtId="0" fontId="4" fillId="0" borderId="7" xfId="0" applyFont="1" applyBorder="1" applyAlignment="1">
      <alignment horizontal="center"/>
    </xf>
    <xf numFmtId="0" fontId="4" fillId="0" borderId="0" xfId="0" applyFont="1" applyAlignment="1">
      <alignment horizontal="justify" vertical="top" wrapText="1"/>
    </xf>
    <xf numFmtId="0" fontId="15"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4" fillId="0" borderId="7" xfId="0" applyFont="1" applyBorder="1" applyAlignment="1">
      <alignment horizontal="center" vertical="center"/>
    </xf>
    <xf numFmtId="0" fontId="1" fillId="0" borderId="9" xfId="0" applyFont="1" applyBorder="1" applyAlignment="1">
      <alignment horizontal="center" vertical="center"/>
    </xf>
    <xf numFmtId="0" fontId="13" fillId="2" borderId="2" xfId="0" applyFont="1" applyFill="1" applyBorder="1" applyAlignment="1">
      <alignment horizontal="right" vertical="center"/>
    </xf>
    <xf numFmtId="0" fontId="13" fillId="2" borderId="7" xfId="0" applyFont="1" applyFill="1" applyBorder="1" applyAlignment="1">
      <alignment horizontal="right" vertical="center"/>
    </xf>
    <xf numFmtId="0" fontId="13" fillId="2" borderId="3" xfId="0" applyFont="1" applyFill="1" applyBorder="1" applyAlignment="1">
      <alignment horizontal="right" vertical="center"/>
    </xf>
    <xf numFmtId="0" fontId="0" fillId="0" borderId="7" xfId="0" applyBorder="1" applyAlignment="1">
      <alignment horizontal="center"/>
    </xf>
    <xf numFmtId="0" fontId="1" fillId="2" borderId="2" xfId="0" applyFont="1" applyFill="1" applyBorder="1" applyAlignment="1">
      <alignment horizontal="left" vertical="center"/>
    </xf>
    <xf numFmtId="0" fontId="1" fillId="2" borderId="7" xfId="0" applyFont="1" applyFill="1" applyBorder="1" applyAlignment="1">
      <alignment horizontal="left" vertical="center"/>
    </xf>
    <xf numFmtId="0" fontId="1" fillId="2" borderId="3" xfId="0" applyFont="1" applyFill="1" applyBorder="1" applyAlignment="1">
      <alignment horizontal="left" vertical="center"/>
    </xf>
    <xf numFmtId="0" fontId="4" fillId="3" borderId="2" xfId="0" applyFont="1" applyFill="1" applyBorder="1" applyAlignment="1">
      <alignment horizontal="left" vertical="center"/>
    </xf>
    <xf numFmtId="0" fontId="4" fillId="3" borderId="7" xfId="0" applyFont="1" applyFill="1" applyBorder="1" applyAlignment="1">
      <alignment horizontal="left" vertical="center"/>
    </xf>
    <xf numFmtId="0" fontId="4" fillId="3" borderId="3" xfId="0" applyFont="1" applyFill="1" applyBorder="1" applyAlignment="1">
      <alignment horizontal="left" vertical="center"/>
    </xf>
    <xf numFmtId="0" fontId="3" fillId="0" borderId="0" xfId="0" applyFont="1" applyAlignment="1">
      <alignment horizontal="justify" vertical="top" wrapText="1"/>
    </xf>
    <xf numFmtId="0" fontId="1" fillId="2" borderId="2" xfId="0" applyFont="1" applyFill="1" applyBorder="1" applyAlignment="1">
      <alignment horizontal="left" vertical="center" indent="2"/>
    </xf>
    <xf numFmtId="0" fontId="1" fillId="2" borderId="3" xfId="0" applyFont="1" applyFill="1" applyBorder="1" applyAlignment="1">
      <alignment horizontal="left" vertical="center" indent="2"/>
    </xf>
    <xf numFmtId="0" fontId="5" fillId="0" borderId="0" xfId="0" applyFont="1" applyAlignment="1">
      <alignment horizontal="justify" vertical="top" wrapText="1"/>
    </xf>
    <xf numFmtId="0" fontId="4" fillId="0" borderId="0" xfId="0" applyFont="1" applyAlignment="1">
      <alignment horizontal="left" vertical="center" wrapText="1"/>
    </xf>
    <xf numFmtId="0" fontId="1" fillId="0" borderId="0" xfId="0" applyFont="1" applyAlignment="1">
      <alignment horizontal="justify" vertical="top" wrapText="1"/>
    </xf>
    <xf numFmtId="0" fontId="4" fillId="6" borderId="2" xfId="0" applyFont="1" applyFill="1" applyBorder="1" applyAlignment="1">
      <alignment horizontal="right" vertical="center"/>
    </xf>
    <xf numFmtId="0" fontId="4" fillId="6" borderId="7" xfId="0" applyFont="1" applyFill="1" applyBorder="1" applyAlignment="1">
      <alignment horizontal="right" vertical="center"/>
    </xf>
    <xf numFmtId="0" fontId="4" fillId="6" borderId="3" xfId="0" applyFont="1" applyFill="1" applyBorder="1" applyAlignment="1">
      <alignment horizontal="right"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4" fontId="5" fillId="0" borderId="8" xfId="0" applyNumberFormat="1" applyFont="1" applyBorder="1" applyAlignment="1">
      <alignment horizontal="right" vertical="center"/>
    </xf>
    <xf numFmtId="4" fontId="5" fillId="0" borderId="9" xfId="0" applyNumberFormat="1" applyFont="1" applyBorder="1" applyAlignment="1">
      <alignment horizontal="right" vertical="center"/>
    </xf>
    <xf numFmtId="0" fontId="2" fillId="0" borderId="0" xfId="0" applyFont="1" applyAlignment="1">
      <alignment horizontal="right"/>
    </xf>
    <xf numFmtId="0" fontId="1" fillId="0" borderId="0" xfId="0" applyFont="1" applyAlignment="1">
      <alignment horizontal="center" wrapText="1"/>
    </xf>
    <xf numFmtId="0" fontId="4" fillId="3" borderId="7" xfId="0" applyFont="1" applyFill="1" applyBorder="1" applyAlignment="1">
      <alignment horizontal="left" vertical="top" wrapText="1"/>
    </xf>
    <xf numFmtId="0" fontId="4" fillId="3" borderId="3" xfId="0" applyFont="1" applyFill="1" applyBorder="1" applyAlignment="1">
      <alignment horizontal="left" vertical="top" wrapText="1"/>
    </xf>
    <xf numFmtId="0" fontId="4" fillId="5" borderId="2" xfId="0" applyFont="1" applyFill="1" applyBorder="1" applyAlignment="1">
      <alignment horizontal="left" vertical="center"/>
    </xf>
    <xf numFmtId="0" fontId="4" fillId="5" borderId="3" xfId="0" applyFont="1" applyFill="1" applyBorder="1" applyAlignment="1">
      <alignment horizontal="left" vertical="center"/>
    </xf>
    <xf numFmtId="49" fontId="3" fillId="3" borderId="4" xfId="0" applyNumberFormat="1" applyFont="1" applyFill="1" applyBorder="1" applyAlignment="1">
      <alignment horizontal="left" vertical="top" wrapText="1"/>
    </xf>
    <xf numFmtId="49" fontId="3" fillId="3" borderId="11" xfId="0" applyNumberFormat="1" applyFont="1" applyFill="1" applyBorder="1" applyAlignment="1">
      <alignment horizontal="left" vertical="top" wrapText="1"/>
    </xf>
    <xf numFmtId="0" fontId="1" fillId="2" borderId="8" xfId="0" applyFont="1" applyFill="1" applyBorder="1" applyAlignment="1">
      <alignment horizontal="left" vertical="center"/>
    </xf>
    <xf numFmtId="0" fontId="1" fillId="2" borderId="9" xfId="0" applyFont="1" applyFill="1" applyBorder="1" applyAlignment="1">
      <alignment horizontal="left" vertical="center"/>
    </xf>
    <xf numFmtId="0" fontId="4" fillId="0" borderId="6" xfId="0" applyFont="1" applyBorder="1" applyAlignment="1">
      <alignment horizontal="center" vertical="center"/>
    </xf>
    <xf numFmtId="0" fontId="1" fillId="0" borderId="0" xfId="0" applyFont="1" applyAlignment="1">
      <alignment horizontal="center"/>
    </xf>
    <xf numFmtId="0" fontId="4" fillId="0" borderId="0" xfId="0" applyFont="1" applyAlignment="1">
      <alignment horizontal="left" vertical="top" wrapText="1"/>
    </xf>
    <xf numFmtId="0" fontId="0" fillId="0" borderId="0" xfId="0" applyAlignment="1">
      <alignment horizontal="center"/>
    </xf>
    <xf numFmtId="0" fontId="4" fillId="0" borderId="6" xfId="0" applyFont="1" applyBorder="1" applyAlignment="1">
      <alignment horizontal="center"/>
    </xf>
    <xf numFmtId="0" fontId="4" fillId="7" borderId="2" xfId="0" applyFont="1" applyFill="1" applyBorder="1" applyAlignment="1">
      <alignment horizontal="center" vertical="center"/>
    </xf>
    <xf numFmtId="0" fontId="4" fillId="7" borderId="3" xfId="0" applyFont="1" applyFill="1" applyBorder="1" applyAlignment="1">
      <alignment horizontal="center" vertical="center"/>
    </xf>
    <xf numFmtId="49" fontId="3" fillId="3" borderId="4" xfId="0" applyNumberFormat="1" applyFont="1" applyFill="1" applyBorder="1" applyAlignment="1">
      <alignment horizontal="left" vertical="center" wrapText="1"/>
    </xf>
    <xf numFmtId="49" fontId="3" fillId="3" borderId="11" xfId="0" applyNumberFormat="1"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left"/>
    </xf>
    <xf numFmtId="0" fontId="8" fillId="0" borderId="0" xfId="0" applyFont="1" applyAlignment="1">
      <alignment horizontal="justify" vertical="top" wrapText="1"/>
    </xf>
    <xf numFmtId="0" fontId="15" fillId="0" borderId="0" xfId="0" applyFont="1" applyAlignment="1">
      <alignment horizontal="justify" vertical="top" wrapText="1"/>
    </xf>
    <xf numFmtId="0" fontId="1" fillId="0" borderId="0" xfId="0" applyFont="1" applyAlignment="1">
      <alignment horizontal="justify"/>
    </xf>
    <xf numFmtId="0" fontId="7" fillId="0" borderId="0" xfId="0" applyFont="1" applyAlignment="1">
      <alignment horizontal="center" vertical="center" wrapText="1"/>
    </xf>
    <xf numFmtId="0" fontId="1" fillId="0" borderId="0" xfId="0" applyFont="1" applyAlignment="1">
      <alignment horizontal="center" vertical="top" wrapText="1"/>
    </xf>
    <xf numFmtId="0" fontId="16" fillId="0" borderId="0" xfId="0" applyFont="1" applyAlignment="1">
      <alignment horizontal="justify" vertical="top" wrapText="1"/>
    </xf>
    <xf numFmtId="0" fontId="4" fillId="2" borderId="0" xfId="0" applyFont="1" applyFill="1" applyAlignment="1">
      <alignment horizontal="left" vertical="center"/>
    </xf>
    <xf numFmtId="0" fontId="15" fillId="8" borderId="2" xfId="0" applyFont="1" applyFill="1" applyBorder="1" applyAlignment="1">
      <alignment horizontal="justify" vertical="center" wrapText="1"/>
    </xf>
    <xf numFmtId="0" fontId="15" fillId="8" borderId="7" xfId="0" applyFont="1" applyFill="1" applyBorder="1" applyAlignment="1">
      <alignment horizontal="justify" vertical="center" wrapText="1"/>
    </xf>
    <xf numFmtId="0" fontId="15" fillId="8" borderId="3" xfId="0" applyFont="1" applyFill="1" applyBorder="1" applyAlignment="1">
      <alignment horizontal="justify" vertical="center" wrapText="1"/>
    </xf>
    <xf numFmtId="0" fontId="6" fillId="4" borderId="0" xfId="0" applyFont="1" applyFill="1" applyAlignment="1">
      <alignment horizontal="center" vertical="center"/>
    </xf>
    <xf numFmtId="0" fontId="9" fillId="2" borderId="2" xfId="0" applyFont="1" applyFill="1" applyBorder="1" applyAlignment="1">
      <alignment horizontal="left" vertical="center"/>
    </xf>
    <xf numFmtId="0" fontId="9" fillId="2" borderId="7" xfId="0" applyFont="1" applyFill="1" applyBorder="1" applyAlignment="1">
      <alignment horizontal="left" vertical="center"/>
    </xf>
    <xf numFmtId="0" fontId="9" fillId="2" borderId="3" xfId="0" applyFont="1" applyFill="1" applyBorder="1" applyAlignment="1">
      <alignment horizontal="left" vertical="center"/>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23"/>
  <sheetViews>
    <sheetView tabSelected="1" zoomScaleNormal="100" workbookViewId="0">
      <selection activeCell="B320" sqref="B320:F320"/>
    </sheetView>
  </sheetViews>
  <sheetFormatPr defaultRowHeight="15" x14ac:dyDescent="0.25"/>
  <cols>
    <col min="1" max="1" width="0.7109375" customWidth="1"/>
    <col min="2" max="2" width="4" customWidth="1"/>
    <col min="3" max="3" width="10.42578125" customWidth="1"/>
    <col min="4" max="4" width="49.28515625" customWidth="1"/>
    <col min="5" max="5" width="13.85546875" style="17" customWidth="1"/>
    <col min="6" max="6" width="13.85546875" style="58" customWidth="1"/>
    <col min="8" max="10" width="9" customWidth="1"/>
  </cols>
  <sheetData>
    <row r="1" spans="1:6" ht="9" customHeight="1" x14ac:dyDescent="0.25"/>
    <row r="2" spans="1:6" ht="51.75" customHeight="1" x14ac:dyDescent="0.25">
      <c r="A2" s="150" t="s">
        <v>170</v>
      </c>
      <c r="B2" s="150"/>
      <c r="C2" s="150"/>
      <c r="D2" s="150"/>
      <c r="E2" s="150"/>
      <c r="F2" s="150"/>
    </row>
    <row r="3" spans="1:6" ht="24.75" customHeight="1" x14ac:dyDescent="0.25">
      <c r="A3" s="5"/>
      <c r="C3" s="51"/>
      <c r="D3" s="51"/>
      <c r="E3"/>
      <c r="F3" s="56"/>
    </row>
    <row r="4" spans="1:6" s="13" customFormat="1" ht="46.5" customHeight="1" x14ac:dyDescent="0.25">
      <c r="A4" s="183" t="s">
        <v>119</v>
      </c>
      <c r="B4" s="183"/>
      <c r="C4" s="183"/>
      <c r="D4" s="183"/>
      <c r="E4" s="183"/>
      <c r="F4" s="183"/>
    </row>
    <row r="5" spans="1:6" ht="9.75" customHeight="1" x14ac:dyDescent="0.25">
      <c r="A5" s="5"/>
      <c r="B5" s="52"/>
      <c r="C5" s="53"/>
      <c r="D5" s="53"/>
      <c r="E5"/>
      <c r="F5" s="56"/>
    </row>
    <row r="6" spans="1:6" ht="55.5" customHeight="1" x14ac:dyDescent="0.25">
      <c r="A6" s="75"/>
      <c r="B6" s="150" t="s">
        <v>175</v>
      </c>
      <c r="C6" s="150"/>
      <c r="D6" s="150"/>
      <c r="E6" s="150"/>
      <c r="F6" s="150"/>
    </row>
    <row r="7" spans="1:6" ht="32.25" customHeight="1" x14ac:dyDescent="0.25">
      <c r="A7" s="75"/>
      <c r="B7" s="150" t="s">
        <v>122</v>
      </c>
      <c r="C7" s="150"/>
      <c r="D7" s="150"/>
      <c r="E7" s="150"/>
      <c r="F7" s="150"/>
    </row>
    <row r="8" spans="1:6" ht="17.25" customHeight="1" x14ac:dyDescent="0.25">
      <c r="A8" s="75"/>
      <c r="B8" s="184"/>
      <c r="C8" s="184"/>
      <c r="D8" s="184"/>
      <c r="E8" s="184"/>
      <c r="F8" s="184"/>
    </row>
    <row r="9" spans="1:6" ht="24.75" customHeight="1" x14ac:dyDescent="0.25">
      <c r="A9" s="181" t="s">
        <v>121</v>
      </c>
      <c r="B9" s="181"/>
      <c r="C9" s="181"/>
      <c r="D9" s="181"/>
      <c r="E9" s="181"/>
      <c r="F9" s="181"/>
    </row>
    <row r="10" spans="1:6" ht="16.5" customHeight="1" x14ac:dyDescent="0.25">
      <c r="A10" s="150" t="s">
        <v>114</v>
      </c>
      <c r="B10" s="150"/>
      <c r="C10" s="150"/>
      <c r="D10" s="150"/>
      <c r="E10" s="150"/>
      <c r="F10" s="150"/>
    </row>
    <row r="11" spans="1:6" x14ac:dyDescent="0.25">
      <c r="A11" s="182" t="s">
        <v>55</v>
      </c>
      <c r="B11" s="182"/>
      <c r="C11" s="182"/>
      <c r="D11" s="182"/>
      <c r="E11" s="182"/>
      <c r="F11" s="182"/>
    </row>
    <row r="12" spans="1:6" x14ac:dyDescent="0.25">
      <c r="A12" s="182" t="s">
        <v>0</v>
      </c>
      <c r="B12" s="182"/>
      <c r="C12" s="182"/>
      <c r="D12" s="182"/>
      <c r="E12" s="182"/>
      <c r="F12" s="182"/>
    </row>
    <row r="13" spans="1:6" x14ac:dyDescent="0.25">
      <c r="A13" s="182" t="s">
        <v>1</v>
      </c>
      <c r="B13" s="182"/>
      <c r="C13" s="182"/>
      <c r="D13" s="182"/>
      <c r="E13" s="182"/>
      <c r="F13" s="182"/>
    </row>
    <row r="14" spans="1:6" x14ac:dyDescent="0.25">
      <c r="A14" s="182" t="s">
        <v>2</v>
      </c>
      <c r="B14" s="182"/>
      <c r="C14" s="182"/>
      <c r="D14" s="182"/>
      <c r="E14" s="182"/>
      <c r="F14" s="182"/>
    </row>
    <row r="15" spans="1:6" x14ac:dyDescent="0.25">
      <c r="A15" s="54"/>
      <c r="B15" s="54"/>
      <c r="C15" s="54"/>
      <c r="D15" s="54"/>
      <c r="E15" s="54"/>
      <c r="F15" s="57"/>
    </row>
    <row r="16" spans="1:6" x14ac:dyDescent="0.25">
      <c r="A16" s="54"/>
      <c r="B16" s="54"/>
      <c r="C16" s="54"/>
      <c r="D16" s="54"/>
      <c r="E16" s="54"/>
      <c r="F16" s="57"/>
    </row>
    <row r="17" spans="1:6" ht="25.5" customHeight="1" x14ac:dyDescent="0.25">
      <c r="A17" s="185" t="s">
        <v>120</v>
      </c>
      <c r="B17" s="185"/>
      <c r="C17" s="185"/>
      <c r="D17" s="185"/>
      <c r="E17" s="185"/>
      <c r="F17" s="185"/>
    </row>
    <row r="18" spans="1:6" x14ac:dyDescent="0.25">
      <c r="A18" s="179" t="s">
        <v>38</v>
      </c>
      <c r="B18" s="179"/>
      <c r="C18" s="179"/>
      <c r="D18" s="179"/>
      <c r="E18"/>
      <c r="F18" s="56"/>
    </row>
    <row r="19" spans="1:6" x14ac:dyDescent="0.25">
      <c r="A19" s="179" t="s">
        <v>39</v>
      </c>
      <c r="B19" s="179"/>
      <c r="C19" s="179"/>
      <c r="D19" s="179"/>
      <c r="E19" s="179"/>
      <c r="F19" s="179"/>
    </row>
    <row r="20" spans="1:6" x14ac:dyDescent="0.25">
      <c r="A20" s="179" t="s">
        <v>40</v>
      </c>
      <c r="B20" s="179"/>
      <c r="C20" s="179"/>
      <c r="D20" s="179"/>
      <c r="E20"/>
      <c r="F20" s="56"/>
    </row>
    <row r="21" spans="1:6" x14ac:dyDescent="0.25">
      <c r="A21" s="179" t="s">
        <v>41</v>
      </c>
      <c r="B21" s="179"/>
      <c r="C21" s="179"/>
      <c r="D21" s="179"/>
      <c r="E21"/>
      <c r="F21" s="56"/>
    </row>
    <row r="22" spans="1:6" x14ac:dyDescent="0.25">
      <c r="A22" s="179" t="s">
        <v>42</v>
      </c>
      <c r="B22" s="179"/>
      <c r="C22" s="179"/>
      <c r="D22" s="179"/>
      <c r="E22"/>
      <c r="F22" s="56"/>
    </row>
    <row r="23" spans="1:6" x14ac:dyDescent="0.25">
      <c r="A23" s="179" t="s">
        <v>43</v>
      </c>
      <c r="B23" s="179"/>
      <c r="C23" s="179"/>
      <c r="D23" s="179"/>
      <c r="E23"/>
      <c r="F23" s="56"/>
    </row>
    <row r="24" spans="1:6" x14ac:dyDescent="0.25">
      <c r="A24" s="179" t="s">
        <v>44</v>
      </c>
      <c r="B24" s="179"/>
      <c r="C24" s="179"/>
      <c r="D24" s="179"/>
      <c r="E24"/>
      <c r="F24" s="56"/>
    </row>
    <row r="25" spans="1:6" x14ac:dyDescent="0.25">
      <c r="A25" s="179" t="s">
        <v>45</v>
      </c>
      <c r="B25" s="179"/>
      <c r="C25" s="179"/>
      <c r="D25" s="179"/>
      <c r="E25"/>
      <c r="F25" s="56"/>
    </row>
    <row r="26" spans="1:6" x14ac:dyDescent="0.25">
      <c r="A26" s="179" t="s">
        <v>46</v>
      </c>
      <c r="B26" s="179"/>
      <c r="C26" s="179"/>
      <c r="D26" s="179"/>
      <c r="E26"/>
      <c r="F26" s="56"/>
    </row>
    <row r="27" spans="1:6" ht="25.5" customHeight="1" x14ac:dyDescent="0.25">
      <c r="A27" s="171"/>
      <c r="B27" s="171"/>
      <c r="C27" s="171"/>
      <c r="D27" s="171"/>
      <c r="E27"/>
      <c r="F27" s="56"/>
    </row>
    <row r="28" spans="1:6" ht="33.6" customHeight="1" x14ac:dyDescent="0.25">
      <c r="A28" s="76"/>
      <c r="B28" s="180" t="s">
        <v>123</v>
      </c>
      <c r="C28" s="180"/>
      <c r="D28" s="180"/>
      <c r="E28" s="180"/>
      <c r="F28" s="180"/>
    </row>
    <row r="29" spans="1:6" ht="15.75" x14ac:dyDescent="0.25">
      <c r="A29" s="55"/>
      <c r="B29" s="55"/>
      <c r="C29" s="55"/>
      <c r="D29" s="55"/>
      <c r="E29"/>
      <c r="F29" s="56"/>
    </row>
    <row r="30" spans="1:6" ht="15.75" customHeight="1" x14ac:dyDescent="0.25"/>
    <row r="31" spans="1:6" ht="30" customHeight="1" x14ac:dyDescent="0.25">
      <c r="B31" s="50" t="s">
        <v>3</v>
      </c>
      <c r="C31" s="160" t="s">
        <v>164</v>
      </c>
      <c r="D31" s="160"/>
      <c r="E31" s="160"/>
      <c r="F31" s="161"/>
    </row>
    <row r="32" spans="1:6" ht="15" customHeight="1" x14ac:dyDescent="0.25">
      <c r="B32" s="22"/>
      <c r="C32" s="22"/>
      <c r="D32" s="25"/>
      <c r="E32" s="25"/>
      <c r="F32" s="59"/>
    </row>
    <row r="33" spans="2:6" ht="29.45" customHeight="1" x14ac:dyDescent="0.25">
      <c r="B33" s="48" t="s">
        <v>4</v>
      </c>
      <c r="C33" s="177" t="s">
        <v>5</v>
      </c>
      <c r="D33" s="178"/>
      <c r="E33" s="18" t="s">
        <v>6</v>
      </c>
      <c r="F33" s="18" t="s">
        <v>159</v>
      </c>
    </row>
    <row r="34" spans="2:6" x14ac:dyDescent="0.25">
      <c r="E34" s="21"/>
      <c r="F34" s="60"/>
    </row>
    <row r="35" spans="2:6" x14ac:dyDescent="0.25">
      <c r="B35" s="29" t="s">
        <v>3</v>
      </c>
      <c r="C35" s="162" t="s">
        <v>65</v>
      </c>
      <c r="D35" s="163"/>
      <c r="E35" s="31">
        <f>SUM(E36)</f>
        <v>120000</v>
      </c>
      <c r="F35" s="31">
        <v>107186.25</v>
      </c>
    </row>
    <row r="36" spans="2:6" ht="38.25" x14ac:dyDescent="0.25">
      <c r="B36" s="28"/>
      <c r="C36" s="67" t="s">
        <v>97</v>
      </c>
      <c r="D36" s="1" t="s">
        <v>58</v>
      </c>
      <c r="E36" s="2">
        <v>120000</v>
      </c>
      <c r="F36" s="2">
        <v>107186.25</v>
      </c>
    </row>
    <row r="37" spans="2:6" ht="15" customHeight="1" x14ac:dyDescent="0.25">
      <c r="B37" s="138"/>
      <c r="C37" s="138"/>
      <c r="D37" s="138"/>
      <c r="E37" s="138"/>
      <c r="F37" s="138"/>
    </row>
    <row r="38" spans="2:6" ht="15" customHeight="1" x14ac:dyDescent="0.25">
      <c r="B38" s="135" t="s">
        <v>8</v>
      </c>
      <c r="C38" s="136"/>
      <c r="D38" s="137"/>
      <c r="E38" s="35">
        <f>SUM(E35)</f>
        <v>120000</v>
      </c>
      <c r="F38" s="35">
        <f>SUM(F35)</f>
        <v>107186.25</v>
      </c>
    </row>
    <row r="40" spans="2:6" ht="31.5" customHeight="1" x14ac:dyDescent="0.25">
      <c r="B40" s="170" t="s">
        <v>128</v>
      </c>
      <c r="C40" s="170"/>
      <c r="D40" s="170"/>
      <c r="E40" s="170"/>
      <c r="F40" s="170"/>
    </row>
    <row r="41" spans="2:6" x14ac:dyDescent="0.25">
      <c r="B41" s="171"/>
      <c r="C41" s="171"/>
      <c r="D41" s="171"/>
      <c r="E41" s="171"/>
      <c r="F41" s="171"/>
    </row>
    <row r="42" spans="2:6" ht="15" customHeight="1" x14ac:dyDescent="0.25">
      <c r="B42" s="9"/>
      <c r="C42" s="9"/>
      <c r="D42" s="6"/>
      <c r="E42" s="6"/>
      <c r="F42" s="61"/>
    </row>
    <row r="43" spans="2:6" ht="30" customHeight="1" x14ac:dyDescent="0.25">
      <c r="B43" s="90" t="s">
        <v>7</v>
      </c>
      <c r="C43" s="164" t="s">
        <v>165</v>
      </c>
      <c r="D43" s="164"/>
      <c r="E43" s="164"/>
      <c r="F43" s="165"/>
    </row>
    <row r="44" spans="2:6" ht="15" customHeight="1" x14ac:dyDescent="0.25">
      <c r="B44" s="109"/>
      <c r="C44" s="109"/>
      <c r="D44" s="109"/>
      <c r="E44" s="109"/>
      <c r="F44" s="109"/>
    </row>
    <row r="45" spans="2:6" ht="15" customHeight="1" x14ac:dyDescent="0.25">
      <c r="B45" s="19" t="s">
        <v>28</v>
      </c>
      <c r="C45" s="173" t="s">
        <v>17</v>
      </c>
      <c r="D45" s="174"/>
      <c r="E45" s="18" t="s">
        <v>6</v>
      </c>
      <c r="F45" s="18" t="s">
        <v>159</v>
      </c>
    </row>
    <row r="46" spans="2:6" ht="15" customHeight="1" x14ac:dyDescent="0.25">
      <c r="B46" s="133"/>
      <c r="C46" s="133"/>
      <c r="D46" s="133"/>
      <c r="E46" s="133"/>
      <c r="F46" s="133"/>
    </row>
    <row r="47" spans="2:6" ht="15" customHeight="1" x14ac:dyDescent="0.25">
      <c r="B47" s="29" t="s">
        <v>3</v>
      </c>
      <c r="C47" s="162" t="s">
        <v>66</v>
      </c>
      <c r="D47" s="163"/>
      <c r="E47" s="31">
        <f>SUM(E48+E49)</f>
        <v>2685000</v>
      </c>
      <c r="F47" s="31">
        <v>626631.29</v>
      </c>
    </row>
    <row r="48" spans="2:6" ht="15" customHeight="1" x14ac:dyDescent="0.25">
      <c r="B48" s="112"/>
      <c r="C48" s="120" t="s">
        <v>97</v>
      </c>
      <c r="D48" s="40" t="s">
        <v>24</v>
      </c>
      <c r="E48" s="2">
        <v>300000</v>
      </c>
      <c r="F48" s="2">
        <v>265177.65000000002</v>
      </c>
    </row>
    <row r="49" spans="2:6" ht="15" customHeight="1" x14ac:dyDescent="0.25">
      <c r="B49" s="134"/>
      <c r="C49" s="130"/>
      <c r="D49" s="1" t="s">
        <v>12</v>
      </c>
      <c r="E49" s="2">
        <v>2385000</v>
      </c>
      <c r="F49" s="2">
        <v>361453.64</v>
      </c>
    </row>
    <row r="50" spans="2:6" ht="15" customHeight="1" x14ac:dyDescent="0.25">
      <c r="B50" s="110"/>
      <c r="C50" s="110"/>
      <c r="D50" s="110"/>
      <c r="E50" s="110"/>
      <c r="F50" s="110"/>
    </row>
    <row r="51" spans="2:6" ht="15" customHeight="1" x14ac:dyDescent="0.25">
      <c r="B51" s="29" t="s">
        <v>7</v>
      </c>
      <c r="C51" s="162" t="s">
        <v>117</v>
      </c>
      <c r="D51" s="163"/>
      <c r="E51" s="31">
        <f>SUM(E52+E53)</f>
        <v>135000</v>
      </c>
      <c r="F51" s="31">
        <v>132550</v>
      </c>
    </row>
    <row r="52" spans="2:6" ht="15" customHeight="1" x14ac:dyDescent="0.25">
      <c r="B52" s="112"/>
      <c r="C52" s="120" t="s">
        <v>97</v>
      </c>
      <c r="D52" s="166" t="s">
        <v>12</v>
      </c>
      <c r="E52" s="124">
        <v>135000</v>
      </c>
      <c r="F52" s="116">
        <v>132550</v>
      </c>
    </row>
    <row r="53" spans="2:6" ht="15" customHeight="1" x14ac:dyDescent="0.25">
      <c r="B53" s="134"/>
      <c r="C53" s="130"/>
      <c r="D53" s="167"/>
      <c r="E53" s="125"/>
      <c r="F53" s="117"/>
    </row>
    <row r="54" spans="2:6" ht="15" customHeight="1" x14ac:dyDescent="0.25">
      <c r="B54" s="110"/>
      <c r="C54" s="110"/>
      <c r="D54" s="110"/>
      <c r="E54" s="110"/>
      <c r="F54" s="110"/>
    </row>
    <row r="55" spans="2:6" ht="15" customHeight="1" x14ac:dyDescent="0.25">
      <c r="B55" s="29" t="s">
        <v>11</v>
      </c>
      <c r="C55" s="162" t="s">
        <v>68</v>
      </c>
      <c r="D55" s="163"/>
      <c r="E55" s="31">
        <f>SUM(E56+E57)</f>
        <v>492000</v>
      </c>
      <c r="F55" s="31">
        <v>208725</v>
      </c>
    </row>
    <row r="56" spans="2:6" x14ac:dyDescent="0.25">
      <c r="B56" s="112"/>
      <c r="C56" s="120" t="s">
        <v>97</v>
      </c>
      <c r="D56" s="1" t="s">
        <v>16</v>
      </c>
      <c r="E56" s="2">
        <v>450000</v>
      </c>
      <c r="F56" s="2">
        <v>166980</v>
      </c>
    </row>
    <row r="57" spans="2:6" x14ac:dyDescent="0.25">
      <c r="B57" s="113"/>
      <c r="C57" s="121"/>
      <c r="D57" s="1" t="s">
        <v>24</v>
      </c>
      <c r="E57" s="2">
        <v>42000</v>
      </c>
      <c r="F57" s="2">
        <v>41745</v>
      </c>
    </row>
    <row r="58" spans="2:6" ht="15" customHeight="1" x14ac:dyDescent="0.25">
      <c r="B58" s="109"/>
      <c r="C58" s="109"/>
      <c r="D58" s="109"/>
      <c r="E58" s="109"/>
      <c r="F58" s="109"/>
    </row>
    <row r="59" spans="2:6" ht="15" customHeight="1" x14ac:dyDescent="0.25">
      <c r="B59" s="135" t="s">
        <v>8</v>
      </c>
      <c r="C59" s="136"/>
      <c r="D59" s="137"/>
      <c r="E59" s="35">
        <f>SUM(E47+E55)</f>
        <v>3177000</v>
      </c>
      <c r="F59" s="35">
        <f>SUM(F47+F55)</f>
        <v>835356.29</v>
      </c>
    </row>
    <row r="60" spans="2:6" ht="15" customHeight="1" x14ac:dyDescent="0.25">
      <c r="B60" s="111"/>
      <c r="C60" s="111"/>
      <c r="D60" s="111"/>
      <c r="E60" s="111"/>
      <c r="F60" s="111"/>
    </row>
    <row r="61" spans="2:6" ht="55.5" customHeight="1" x14ac:dyDescent="0.25">
      <c r="B61" s="122" t="s">
        <v>129</v>
      </c>
      <c r="C61" s="122"/>
      <c r="D61" s="122"/>
      <c r="E61" s="122"/>
      <c r="F61" s="122"/>
    </row>
    <row r="62" spans="2:6" ht="35.25" customHeight="1" x14ac:dyDescent="0.25">
      <c r="B62" s="123" t="s">
        <v>136</v>
      </c>
      <c r="C62" s="123"/>
      <c r="D62" s="123"/>
      <c r="E62" s="123"/>
      <c r="F62" s="123"/>
    </row>
    <row r="63" spans="2:6" ht="105.75" customHeight="1" x14ac:dyDescent="0.25">
      <c r="B63" s="122" t="s">
        <v>130</v>
      </c>
      <c r="C63" s="122"/>
      <c r="D63" s="122"/>
      <c r="E63" s="122"/>
      <c r="F63" s="122"/>
    </row>
    <row r="64" spans="2:6" ht="15" customHeight="1" x14ac:dyDescent="0.25">
      <c r="B64" s="91"/>
      <c r="C64" s="91"/>
      <c r="D64" s="91"/>
      <c r="E64" s="91"/>
      <c r="F64" s="91"/>
    </row>
    <row r="65" spans="2:6" ht="15" customHeight="1" x14ac:dyDescent="0.25">
      <c r="B65" s="77" t="s">
        <v>30</v>
      </c>
      <c r="C65" s="114" t="s">
        <v>21</v>
      </c>
      <c r="D65" s="115"/>
      <c r="E65" s="78" t="s">
        <v>6</v>
      </c>
      <c r="F65" s="78" t="s">
        <v>159</v>
      </c>
    </row>
    <row r="66" spans="2:6" ht="15" customHeight="1" x14ac:dyDescent="0.25">
      <c r="B66" s="133"/>
      <c r="C66" s="133"/>
      <c r="D66" s="133"/>
      <c r="E66" s="133"/>
      <c r="F66" s="133"/>
    </row>
    <row r="67" spans="2:6" ht="15" customHeight="1" x14ac:dyDescent="0.25">
      <c r="B67" s="32" t="s">
        <v>3</v>
      </c>
      <c r="C67" s="32"/>
      <c r="D67" s="30" t="s">
        <v>88</v>
      </c>
      <c r="E67" s="31">
        <f>SUM(E68+E69)</f>
        <v>200000</v>
      </c>
      <c r="F67" s="31">
        <v>158671.31</v>
      </c>
    </row>
    <row r="68" spans="2:6" x14ac:dyDescent="0.25">
      <c r="B68" s="112"/>
      <c r="C68" s="120" t="s">
        <v>97</v>
      </c>
      <c r="D68" s="118" t="s">
        <v>12</v>
      </c>
      <c r="E68" s="116">
        <v>200000</v>
      </c>
      <c r="F68" s="116">
        <v>158671.31</v>
      </c>
    </row>
    <row r="69" spans="2:6" x14ac:dyDescent="0.25">
      <c r="B69" s="113"/>
      <c r="C69" s="121"/>
      <c r="D69" s="119"/>
      <c r="E69" s="117"/>
      <c r="F69" s="117"/>
    </row>
    <row r="70" spans="2:6" ht="15" customHeight="1" x14ac:dyDescent="0.25">
      <c r="B70" s="109"/>
      <c r="C70" s="109"/>
      <c r="D70" s="109"/>
      <c r="E70" s="109"/>
      <c r="F70" s="109"/>
    </row>
    <row r="71" spans="2:6" ht="15" customHeight="1" x14ac:dyDescent="0.25">
      <c r="B71" s="29" t="s">
        <v>7</v>
      </c>
      <c r="C71" s="29"/>
      <c r="D71" s="30" t="s">
        <v>71</v>
      </c>
      <c r="E71" s="31">
        <v>895000</v>
      </c>
      <c r="F71" s="31">
        <v>348675</v>
      </c>
    </row>
    <row r="72" spans="2:6" x14ac:dyDescent="0.25">
      <c r="B72" s="112"/>
      <c r="C72" s="120" t="s">
        <v>97</v>
      </c>
      <c r="D72" s="166" t="s">
        <v>12</v>
      </c>
      <c r="E72" s="116">
        <v>895000</v>
      </c>
      <c r="F72" s="116">
        <v>348675</v>
      </c>
    </row>
    <row r="73" spans="2:6" x14ac:dyDescent="0.25">
      <c r="B73" s="113"/>
      <c r="C73" s="121"/>
      <c r="D73" s="167"/>
      <c r="E73" s="117"/>
      <c r="F73" s="117"/>
    </row>
    <row r="74" spans="2:6" ht="15" customHeight="1" x14ac:dyDescent="0.25">
      <c r="B74" s="109"/>
      <c r="C74" s="109"/>
      <c r="D74" s="109"/>
      <c r="E74" s="109"/>
      <c r="F74" s="109"/>
    </row>
    <row r="75" spans="2:6" ht="15" customHeight="1" x14ac:dyDescent="0.25">
      <c r="B75" s="32" t="s">
        <v>11</v>
      </c>
      <c r="C75" s="32"/>
      <c r="D75" s="30" t="s">
        <v>76</v>
      </c>
      <c r="E75" s="31">
        <f>SUM(E76)</f>
        <v>320000</v>
      </c>
      <c r="F75" s="31">
        <v>301438.01</v>
      </c>
    </row>
    <row r="76" spans="2:6" ht="30.75" customHeight="1" x14ac:dyDescent="0.25">
      <c r="B76" s="27"/>
      <c r="C76" s="69" t="s">
        <v>97</v>
      </c>
      <c r="D76" s="1" t="s">
        <v>24</v>
      </c>
      <c r="E76" s="2">
        <v>320000</v>
      </c>
      <c r="F76" s="2">
        <v>301438.01</v>
      </c>
    </row>
    <row r="77" spans="2:6" ht="15" customHeight="1" x14ac:dyDescent="0.25">
      <c r="B77" s="109"/>
      <c r="C77" s="109"/>
      <c r="D77" s="109"/>
      <c r="E77" s="109"/>
      <c r="F77" s="109"/>
    </row>
    <row r="78" spans="2:6" ht="15" customHeight="1" x14ac:dyDescent="0.25">
      <c r="B78" s="29" t="s">
        <v>14</v>
      </c>
      <c r="C78" s="29"/>
      <c r="D78" s="30" t="s">
        <v>72</v>
      </c>
      <c r="E78" s="31">
        <f>SUM(E79+E80)</f>
        <v>250000</v>
      </c>
      <c r="F78" s="31">
        <v>177500</v>
      </c>
    </row>
    <row r="79" spans="2:6" x14ac:dyDescent="0.25">
      <c r="B79" s="112"/>
      <c r="C79" s="120" t="s">
        <v>97</v>
      </c>
      <c r="D79" s="166" t="s">
        <v>12</v>
      </c>
      <c r="E79" s="116">
        <v>250000</v>
      </c>
      <c r="F79" s="116">
        <v>177500</v>
      </c>
    </row>
    <row r="80" spans="2:6" x14ac:dyDescent="0.25">
      <c r="B80" s="113"/>
      <c r="C80" s="121"/>
      <c r="D80" s="167"/>
      <c r="E80" s="117"/>
      <c r="F80" s="117"/>
    </row>
    <row r="81" spans="2:6" ht="15" customHeight="1" x14ac:dyDescent="0.25">
      <c r="B81" s="109"/>
      <c r="C81" s="109"/>
      <c r="D81" s="109"/>
      <c r="E81" s="109"/>
      <c r="F81" s="109"/>
    </row>
    <row r="82" spans="2:6" ht="15" customHeight="1" x14ac:dyDescent="0.25">
      <c r="B82" s="32" t="s">
        <v>15</v>
      </c>
      <c r="C82" s="32"/>
      <c r="D82" s="30" t="s">
        <v>99</v>
      </c>
      <c r="E82" s="31">
        <f>SUM(E83)</f>
        <v>400000</v>
      </c>
      <c r="F82" s="31">
        <v>0</v>
      </c>
    </row>
    <row r="83" spans="2:6" ht="30.75" customHeight="1" x14ac:dyDescent="0.25">
      <c r="B83" s="26"/>
      <c r="C83" s="68" t="s">
        <v>97</v>
      </c>
      <c r="D83" s="10" t="s">
        <v>57</v>
      </c>
      <c r="E83" s="2">
        <v>400000</v>
      </c>
      <c r="F83" s="2">
        <v>0</v>
      </c>
    </row>
    <row r="84" spans="2:6" ht="15" customHeight="1" x14ac:dyDescent="0.25">
      <c r="B84" s="109"/>
      <c r="C84" s="109"/>
      <c r="D84" s="109"/>
      <c r="E84" s="109"/>
      <c r="F84" s="109"/>
    </row>
    <row r="85" spans="2:6" ht="15" customHeight="1" x14ac:dyDescent="0.25">
      <c r="B85" s="29" t="s">
        <v>18</v>
      </c>
      <c r="C85" s="29"/>
      <c r="D85" s="30" t="s">
        <v>73</v>
      </c>
      <c r="E85" s="31">
        <f>SUM(E86+E87+E88)</f>
        <v>750000</v>
      </c>
      <c r="F85" s="31">
        <v>0</v>
      </c>
    </row>
    <row r="86" spans="2:6" x14ac:dyDescent="0.25">
      <c r="B86" s="112"/>
      <c r="C86" s="120" t="s">
        <v>97</v>
      </c>
      <c r="D86" s="1" t="s">
        <v>26</v>
      </c>
      <c r="E86" s="2">
        <v>50000</v>
      </c>
      <c r="F86" s="2">
        <v>0</v>
      </c>
    </row>
    <row r="87" spans="2:6" x14ac:dyDescent="0.25">
      <c r="B87" s="113"/>
      <c r="C87" s="121"/>
      <c r="D87" s="1" t="s">
        <v>101</v>
      </c>
      <c r="E87" s="2">
        <v>150000</v>
      </c>
      <c r="F87" s="2">
        <v>0</v>
      </c>
    </row>
    <row r="88" spans="2:6" x14ac:dyDescent="0.25">
      <c r="B88" s="113"/>
      <c r="C88" s="121"/>
      <c r="D88" s="1" t="s">
        <v>16</v>
      </c>
      <c r="E88" s="2">
        <v>550000</v>
      </c>
      <c r="F88" s="2">
        <v>0</v>
      </c>
    </row>
    <row r="89" spans="2:6" ht="15" customHeight="1" x14ac:dyDescent="0.25">
      <c r="B89" s="109"/>
      <c r="C89" s="109"/>
      <c r="D89" s="109"/>
      <c r="E89" s="109"/>
      <c r="F89" s="109"/>
    </row>
    <row r="90" spans="2:6" ht="15" customHeight="1" x14ac:dyDescent="0.25">
      <c r="B90" s="32" t="s">
        <v>19</v>
      </c>
      <c r="C90" s="32"/>
      <c r="D90" s="30" t="s">
        <v>116</v>
      </c>
      <c r="E90" s="31">
        <f>SUM(E91)</f>
        <v>205000</v>
      </c>
      <c r="F90" s="31">
        <v>208462.41</v>
      </c>
    </row>
    <row r="91" spans="2:6" ht="30" customHeight="1" x14ac:dyDescent="0.25">
      <c r="B91" s="26"/>
      <c r="C91" s="68" t="s">
        <v>97</v>
      </c>
      <c r="D91" s="1" t="s">
        <v>27</v>
      </c>
      <c r="E91" s="2">
        <v>205000</v>
      </c>
      <c r="F91" s="2">
        <v>208462.41</v>
      </c>
    </row>
    <row r="92" spans="2:6" ht="15" customHeight="1" x14ac:dyDescent="0.25">
      <c r="B92" s="109"/>
      <c r="C92" s="109"/>
      <c r="D92" s="109"/>
      <c r="E92" s="109"/>
      <c r="F92" s="109"/>
    </row>
    <row r="93" spans="2:6" ht="15" customHeight="1" x14ac:dyDescent="0.25">
      <c r="B93" s="29" t="s">
        <v>20</v>
      </c>
      <c r="C93" s="29"/>
      <c r="D93" s="30" t="s">
        <v>77</v>
      </c>
      <c r="E93" s="31">
        <f>SUM(E94+E95)</f>
        <v>10000</v>
      </c>
      <c r="F93" s="31">
        <v>6233.76</v>
      </c>
    </row>
    <row r="94" spans="2:6" ht="15" customHeight="1" x14ac:dyDescent="0.25">
      <c r="B94" s="126"/>
      <c r="C94" s="120" t="s">
        <v>97</v>
      </c>
      <c r="D94" s="1" t="s">
        <v>12</v>
      </c>
      <c r="E94" s="36">
        <v>10000</v>
      </c>
      <c r="F94" s="36">
        <v>6233.76</v>
      </c>
    </row>
    <row r="95" spans="2:6" ht="15" customHeight="1" x14ac:dyDescent="0.25">
      <c r="B95" s="172"/>
      <c r="C95" s="121"/>
      <c r="D95" s="1" t="s">
        <v>16</v>
      </c>
      <c r="E95" s="2">
        <v>0</v>
      </c>
      <c r="F95" s="2">
        <v>0</v>
      </c>
    </row>
    <row r="96" spans="2:6" ht="15" customHeight="1" x14ac:dyDescent="0.25">
      <c r="B96" s="109"/>
      <c r="C96" s="109"/>
      <c r="D96" s="109"/>
      <c r="E96" s="109"/>
      <c r="F96" s="109"/>
    </row>
    <row r="97" spans="2:6" ht="15" customHeight="1" x14ac:dyDescent="0.25">
      <c r="B97" s="32" t="s">
        <v>22</v>
      </c>
      <c r="C97" s="32"/>
      <c r="D97" s="30" t="s">
        <v>115</v>
      </c>
      <c r="E97" s="31">
        <f>SUM(E98+E99)</f>
        <v>1775000</v>
      </c>
      <c r="F97" s="31">
        <v>1403332.58</v>
      </c>
    </row>
    <row r="98" spans="2:6" x14ac:dyDescent="0.25">
      <c r="B98" s="112"/>
      <c r="C98" s="120" t="s">
        <v>97</v>
      </c>
      <c r="D98" s="1" t="s">
        <v>16</v>
      </c>
      <c r="E98" s="2">
        <v>230000</v>
      </c>
      <c r="F98" s="2">
        <v>119625</v>
      </c>
    </row>
    <row r="99" spans="2:6" x14ac:dyDescent="0.25">
      <c r="B99" s="113"/>
      <c r="C99" s="121"/>
      <c r="D99" s="1" t="s">
        <v>25</v>
      </c>
      <c r="E99" s="2">
        <v>1545000</v>
      </c>
      <c r="F99" s="2">
        <v>1283707.58</v>
      </c>
    </row>
    <row r="100" spans="2:6" ht="15" customHeight="1" x14ac:dyDescent="0.25">
      <c r="B100" s="109"/>
      <c r="C100" s="109"/>
      <c r="D100" s="109"/>
      <c r="E100" s="109"/>
      <c r="F100" s="109"/>
    </row>
    <row r="101" spans="2:6" s="33" customFormat="1" ht="15" customHeight="1" x14ac:dyDescent="0.25">
      <c r="B101" s="29" t="s">
        <v>23</v>
      </c>
      <c r="C101" s="29"/>
      <c r="D101" s="30" t="s">
        <v>78</v>
      </c>
      <c r="E101" s="31">
        <f>SUM(E102+E103)</f>
        <v>3040000</v>
      </c>
      <c r="F101" s="31">
        <v>3036733.58</v>
      </c>
    </row>
    <row r="102" spans="2:6" x14ac:dyDescent="0.25">
      <c r="B102" s="112"/>
      <c r="C102" s="120" t="s">
        <v>97</v>
      </c>
      <c r="D102" s="1" t="s">
        <v>12</v>
      </c>
      <c r="E102" s="2">
        <v>210000</v>
      </c>
      <c r="F102" s="2">
        <v>209568</v>
      </c>
    </row>
    <row r="103" spans="2:6" x14ac:dyDescent="0.25">
      <c r="B103" s="134"/>
      <c r="C103" s="130"/>
      <c r="D103" s="1" t="s">
        <v>25</v>
      </c>
      <c r="E103" s="2">
        <v>2830000</v>
      </c>
      <c r="F103" s="2">
        <v>2827165.58</v>
      </c>
    </row>
    <row r="104" spans="2:6" x14ac:dyDescent="0.25">
      <c r="B104" s="4"/>
      <c r="C104" s="71"/>
      <c r="D104" s="37"/>
      <c r="E104" s="39"/>
      <c r="F104" s="39"/>
    </row>
    <row r="105" spans="2:6" x14ac:dyDescent="0.25">
      <c r="B105" s="72" t="s">
        <v>59</v>
      </c>
      <c r="C105" s="29"/>
      <c r="D105" s="30" t="s">
        <v>118</v>
      </c>
      <c r="E105" s="31">
        <f>SUM(E106+E107)</f>
        <v>160000</v>
      </c>
      <c r="F105" s="31">
        <v>157988.75</v>
      </c>
    </row>
    <row r="106" spans="2:6" ht="15" customHeight="1" x14ac:dyDescent="0.25">
      <c r="B106" s="112"/>
      <c r="C106" s="120" t="s">
        <v>97</v>
      </c>
      <c r="D106" s="166" t="s">
        <v>12</v>
      </c>
      <c r="E106" s="116">
        <v>160000</v>
      </c>
      <c r="F106" s="116">
        <v>157988.75</v>
      </c>
    </row>
    <row r="107" spans="2:6" x14ac:dyDescent="0.25">
      <c r="B107" s="134"/>
      <c r="C107" s="130"/>
      <c r="D107" s="167"/>
      <c r="E107" s="117"/>
      <c r="F107" s="117"/>
    </row>
    <row r="108" spans="2:6" ht="15" customHeight="1" x14ac:dyDescent="0.25">
      <c r="B108" s="109"/>
      <c r="C108" s="109"/>
      <c r="D108" s="109"/>
      <c r="E108" s="109"/>
      <c r="F108" s="109"/>
    </row>
    <row r="109" spans="2:6" ht="15" customHeight="1" x14ac:dyDescent="0.25">
      <c r="B109" s="32" t="s">
        <v>60</v>
      </c>
      <c r="C109" s="32"/>
      <c r="D109" s="30" t="s">
        <v>79</v>
      </c>
      <c r="E109" s="31">
        <f>SUM(E110+E111)</f>
        <v>240000</v>
      </c>
      <c r="F109" s="31">
        <v>241875</v>
      </c>
    </row>
    <row r="110" spans="2:6" ht="15" customHeight="1" x14ac:dyDescent="0.25">
      <c r="B110" s="154"/>
      <c r="C110" s="120" t="s">
        <v>97</v>
      </c>
      <c r="D110" s="1" t="s">
        <v>12</v>
      </c>
      <c r="E110" s="36">
        <v>240000</v>
      </c>
      <c r="F110" s="36">
        <v>241875</v>
      </c>
    </row>
    <row r="111" spans="2:6" ht="15" customHeight="1" x14ac:dyDescent="0.25">
      <c r="B111" s="168"/>
      <c r="C111" s="121"/>
      <c r="D111" s="1" t="s">
        <v>16</v>
      </c>
      <c r="E111" s="2">
        <v>0</v>
      </c>
      <c r="F111" s="2">
        <v>0</v>
      </c>
    </row>
    <row r="112" spans="2:6" ht="15" customHeight="1" x14ac:dyDescent="0.25">
      <c r="B112" s="109"/>
      <c r="C112" s="109"/>
      <c r="D112" s="109"/>
      <c r="E112" s="109"/>
      <c r="F112" s="109"/>
    </row>
    <row r="113" spans="2:13" ht="15" customHeight="1" x14ac:dyDescent="0.25">
      <c r="B113" s="29" t="s">
        <v>61</v>
      </c>
      <c r="C113" s="29"/>
      <c r="D113" s="30" t="s">
        <v>80</v>
      </c>
      <c r="E113" s="31">
        <f>SUM(E114+E115+E116)</f>
        <v>300000</v>
      </c>
      <c r="F113" s="31">
        <v>24875</v>
      </c>
    </row>
    <row r="114" spans="2:13" ht="15" customHeight="1" x14ac:dyDescent="0.25">
      <c r="B114" s="126"/>
      <c r="C114" s="120" t="s">
        <v>97</v>
      </c>
      <c r="D114" s="1" t="s">
        <v>12</v>
      </c>
      <c r="E114" s="36">
        <v>300000</v>
      </c>
      <c r="F114" s="36">
        <v>24875</v>
      </c>
    </row>
    <row r="115" spans="2:13" ht="15" customHeight="1" x14ac:dyDescent="0.25">
      <c r="B115" s="127"/>
      <c r="C115" s="130"/>
      <c r="D115" s="1" t="s">
        <v>16</v>
      </c>
      <c r="E115" s="2">
        <v>0</v>
      </c>
      <c r="F115" s="2">
        <v>0</v>
      </c>
      <c r="J115" s="80"/>
    </row>
    <row r="116" spans="2:13" x14ac:dyDescent="0.25">
      <c r="B116" s="128"/>
      <c r="C116" s="128"/>
      <c r="D116" s="128"/>
      <c r="E116" s="128"/>
      <c r="F116" s="128"/>
      <c r="J116" s="79"/>
      <c r="M116" s="80"/>
    </row>
    <row r="117" spans="2:13" ht="15" customHeight="1" x14ac:dyDescent="0.25">
      <c r="B117" s="135" t="s">
        <v>8</v>
      </c>
      <c r="C117" s="136"/>
      <c r="D117" s="137"/>
      <c r="E117" s="35">
        <f>SUM(E67+E71+E75+E78+E82+E85+E90+E93+E97+E101+E109+E113)</f>
        <v>8385000</v>
      </c>
      <c r="F117" s="35">
        <f>SUM(F67+F71+F75+F78+F82+F85+F90+F93+F97+F101+F109+F113)</f>
        <v>5907796.6500000004</v>
      </c>
      <c r="J117" s="81"/>
    </row>
    <row r="118" spans="2:13" ht="15" customHeight="1" x14ac:dyDescent="0.25">
      <c r="B118" s="73"/>
      <c r="C118" s="73"/>
      <c r="D118" s="73"/>
      <c r="E118" s="74"/>
      <c r="F118" s="74"/>
      <c r="J118" s="81"/>
    </row>
    <row r="119" spans="2:13" ht="45" customHeight="1" x14ac:dyDescent="0.25">
      <c r="B119" s="122" t="s">
        <v>143</v>
      </c>
      <c r="C119" s="122"/>
      <c r="D119" s="122"/>
      <c r="E119" s="122"/>
      <c r="F119" s="122"/>
      <c r="J119" s="81"/>
    </row>
    <row r="120" spans="2:13" ht="119.25" customHeight="1" x14ac:dyDescent="0.25">
      <c r="B120" s="122" t="s">
        <v>140</v>
      </c>
      <c r="C120" s="122"/>
      <c r="D120" s="122"/>
      <c r="E120" s="122"/>
      <c r="F120" s="122"/>
      <c r="J120" s="81"/>
    </row>
    <row r="121" spans="2:13" ht="83.25" customHeight="1" x14ac:dyDescent="0.25">
      <c r="B121" s="122" t="s">
        <v>131</v>
      </c>
      <c r="C121" s="122"/>
      <c r="D121" s="122"/>
      <c r="E121" s="122"/>
      <c r="F121" s="122"/>
      <c r="J121" s="81"/>
    </row>
    <row r="122" spans="2:13" ht="32.25" customHeight="1" x14ac:dyDescent="0.25">
      <c r="B122" s="122" t="s">
        <v>132</v>
      </c>
      <c r="C122" s="122"/>
      <c r="D122" s="122"/>
      <c r="E122" s="122"/>
      <c r="F122" s="122"/>
      <c r="J122" s="81"/>
    </row>
    <row r="123" spans="2:13" ht="43.5" customHeight="1" x14ac:dyDescent="0.25">
      <c r="B123" s="122" t="s">
        <v>124</v>
      </c>
      <c r="C123" s="122"/>
      <c r="D123" s="122"/>
      <c r="E123" s="122"/>
      <c r="F123" s="122"/>
      <c r="J123" s="81"/>
    </row>
    <row r="124" spans="2:13" ht="19.5" customHeight="1" x14ac:dyDescent="0.25">
      <c r="B124" s="122" t="s">
        <v>144</v>
      </c>
      <c r="C124" s="122"/>
      <c r="D124" s="122"/>
      <c r="E124" s="122"/>
      <c r="F124" s="122"/>
      <c r="J124" s="81"/>
    </row>
    <row r="125" spans="2:13" ht="93.75" customHeight="1" x14ac:dyDescent="0.25">
      <c r="B125" s="122" t="s">
        <v>133</v>
      </c>
      <c r="C125" s="122"/>
      <c r="D125" s="122"/>
      <c r="E125" s="122"/>
      <c r="F125" s="122"/>
      <c r="J125" s="82"/>
    </row>
    <row r="126" spans="2:13" ht="31.5" customHeight="1" x14ac:dyDescent="0.25">
      <c r="B126" s="122" t="s">
        <v>134</v>
      </c>
      <c r="C126" s="122"/>
      <c r="D126" s="122"/>
      <c r="E126" s="122"/>
      <c r="F126" s="122"/>
      <c r="J126" s="81"/>
    </row>
    <row r="127" spans="2:13" ht="69.75" customHeight="1" x14ac:dyDescent="0.25">
      <c r="B127" s="122" t="s">
        <v>125</v>
      </c>
      <c r="C127" s="122"/>
      <c r="D127" s="122"/>
      <c r="E127" s="122"/>
      <c r="F127" s="122"/>
    </row>
    <row r="128" spans="2:13" ht="67.5" customHeight="1" x14ac:dyDescent="0.25">
      <c r="B128" s="122" t="s">
        <v>153</v>
      </c>
      <c r="C128" s="122"/>
      <c r="D128" s="122"/>
      <c r="E128" s="122"/>
      <c r="F128" s="122"/>
    </row>
    <row r="129" spans="2:6" ht="30" customHeight="1" x14ac:dyDescent="0.25">
      <c r="B129" s="122" t="s">
        <v>135</v>
      </c>
      <c r="C129" s="122"/>
      <c r="D129" s="122"/>
      <c r="E129" s="122"/>
      <c r="F129" s="122"/>
    </row>
    <row r="130" spans="2:6" ht="30" customHeight="1" x14ac:dyDescent="0.25">
      <c r="B130" s="122" t="s">
        <v>126</v>
      </c>
      <c r="C130" s="122"/>
      <c r="D130" s="122"/>
      <c r="E130" s="122"/>
      <c r="F130" s="122"/>
    </row>
    <row r="131" spans="2:6" ht="45" customHeight="1" x14ac:dyDescent="0.25">
      <c r="B131" s="122" t="s">
        <v>127</v>
      </c>
      <c r="C131" s="122"/>
      <c r="D131" s="122"/>
      <c r="E131" s="122"/>
      <c r="F131" s="122"/>
    </row>
    <row r="132" spans="2:6" ht="15" customHeight="1" x14ac:dyDescent="0.25">
      <c r="B132" s="122"/>
      <c r="C132" s="122"/>
      <c r="D132" s="122"/>
      <c r="E132" s="122"/>
      <c r="F132" s="122"/>
    </row>
    <row r="133" spans="2:6" ht="15" customHeight="1" x14ac:dyDescent="0.25">
      <c r="B133" s="9"/>
      <c r="C133" s="9"/>
      <c r="D133" s="6"/>
      <c r="E133" s="6"/>
      <c r="F133" s="61"/>
    </row>
    <row r="134" spans="2:6" ht="15" customHeight="1" x14ac:dyDescent="0.25">
      <c r="B134" s="77" t="s">
        <v>47</v>
      </c>
      <c r="C134" s="114" t="s">
        <v>29</v>
      </c>
      <c r="D134" s="115"/>
      <c r="E134" s="78" t="s">
        <v>6</v>
      </c>
      <c r="F134" s="78" t="s">
        <v>159</v>
      </c>
    </row>
    <row r="135" spans="2:6" ht="15" customHeight="1" x14ac:dyDescent="0.25">
      <c r="B135" s="133"/>
      <c r="C135" s="133"/>
      <c r="D135" s="133"/>
      <c r="E135" s="133"/>
      <c r="F135" s="133"/>
    </row>
    <row r="136" spans="2:6" ht="15" customHeight="1" x14ac:dyDescent="0.25">
      <c r="B136" s="32" t="s">
        <v>3</v>
      </c>
      <c r="C136" s="32"/>
      <c r="D136" s="30" t="s">
        <v>89</v>
      </c>
      <c r="E136" s="31">
        <f>SUM(E137)</f>
        <v>150000</v>
      </c>
      <c r="F136" s="31">
        <v>135432.51</v>
      </c>
    </row>
    <row r="137" spans="2:6" ht="30.75" customHeight="1" x14ac:dyDescent="0.25">
      <c r="B137" s="28"/>
      <c r="C137" s="67" t="s">
        <v>97</v>
      </c>
      <c r="D137" s="1" t="s">
        <v>58</v>
      </c>
      <c r="E137" s="2">
        <v>150000</v>
      </c>
      <c r="F137" s="2">
        <v>135432.51</v>
      </c>
    </row>
    <row r="138" spans="2:6" ht="15" customHeight="1" x14ac:dyDescent="0.25">
      <c r="B138" s="109"/>
      <c r="C138" s="109"/>
      <c r="D138" s="109"/>
      <c r="E138" s="109"/>
      <c r="F138" s="109"/>
    </row>
    <row r="139" spans="2:6" ht="15" customHeight="1" x14ac:dyDescent="0.25">
      <c r="B139" s="29" t="s">
        <v>7</v>
      </c>
      <c r="C139" s="29"/>
      <c r="D139" s="30" t="s">
        <v>85</v>
      </c>
      <c r="E139" s="31">
        <f>SUM(E140)</f>
        <v>1050000</v>
      </c>
      <c r="F139" s="31">
        <v>1051890</v>
      </c>
    </row>
    <row r="140" spans="2:6" ht="30" customHeight="1" x14ac:dyDescent="0.25">
      <c r="B140" s="3"/>
      <c r="C140" s="70" t="s">
        <v>97</v>
      </c>
      <c r="D140" s="1" t="s">
        <v>70</v>
      </c>
      <c r="E140" s="2">
        <v>1050000</v>
      </c>
      <c r="F140" s="2">
        <v>1051890</v>
      </c>
    </row>
    <row r="141" spans="2:6" ht="15" customHeight="1" x14ac:dyDescent="0.25">
      <c r="B141" s="138"/>
      <c r="C141" s="138"/>
      <c r="D141" s="138"/>
      <c r="E141" s="138"/>
      <c r="F141" s="138"/>
    </row>
    <row r="142" spans="2:6" ht="15" customHeight="1" x14ac:dyDescent="0.25">
      <c r="B142" s="135" t="s">
        <v>8</v>
      </c>
      <c r="C142" s="136"/>
      <c r="D142" s="137"/>
      <c r="E142" s="35">
        <f>SUM(E136+E139)</f>
        <v>1200000</v>
      </c>
      <c r="F142" s="35">
        <f>SUM(F136+F139)</f>
        <v>1187322.51</v>
      </c>
    </row>
    <row r="143" spans="2:6" ht="15" customHeight="1" x14ac:dyDescent="0.25">
      <c r="B143" s="5"/>
      <c r="C143" s="5"/>
      <c r="D143" s="87"/>
      <c r="E143" s="92"/>
      <c r="F143" s="92"/>
    </row>
    <row r="144" spans="2:6" ht="33.75" customHeight="1" x14ac:dyDescent="0.25">
      <c r="B144" s="145" t="s">
        <v>137</v>
      </c>
      <c r="C144" s="145"/>
      <c r="D144" s="145"/>
      <c r="E144" s="145"/>
      <c r="F144" s="145"/>
    </row>
    <row r="145" spans="2:6" ht="109.5" customHeight="1" x14ac:dyDescent="0.25">
      <c r="B145" s="145" t="s">
        <v>138</v>
      </c>
      <c r="C145" s="145"/>
      <c r="D145" s="145"/>
      <c r="E145" s="145"/>
      <c r="F145" s="145"/>
    </row>
    <row r="146" spans="2:6" ht="15" customHeight="1" x14ac:dyDescent="0.25">
      <c r="B146" s="169"/>
      <c r="C146" s="169"/>
      <c r="D146" s="169"/>
      <c r="E146" s="169"/>
      <c r="F146" s="169"/>
    </row>
    <row r="147" spans="2:6" ht="15" customHeight="1" x14ac:dyDescent="0.25">
      <c r="B147" s="9"/>
      <c r="C147" s="9"/>
      <c r="D147" s="6"/>
      <c r="E147" s="93"/>
      <c r="F147" s="93"/>
    </row>
    <row r="148" spans="2:6" ht="15" customHeight="1" x14ac:dyDescent="0.25">
      <c r="B148" s="77" t="s">
        <v>48</v>
      </c>
      <c r="C148" s="114" t="s">
        <v>31</v>
      </c>
      <c r="D148" s="115"/>
      <c r="E148" s="78" t="s">
        <v>6</v>
      </c>
      <c r="F148" s="78" t="s">
        <v>159</v>
      </c>
    </row>
    <row r="149" spans="2:6" ht="15" customHeight="1" x14ac:dyDescent="0.25">
      <c r="B149" s="133"/>
      <c r="C149" s="133"/>
      <c r="D149" s="133"/>
      <c r="E149" s="133"/>
      <c r="F149" s="133"/>
    </row>
    <row r="150" spans="2:6" ht="30" customHeight="1" x14ac:dyDescent="0.25">
      <c r="B150" s="84" t="s">
        <v>3</v>
      </c>
      <c r="C150" s="29"/>
      <c r="D150" s="83" t="s">
        <v>69</v>
      </c>
      <c r="E150" s="31">
        <f>SUM(E151+E152+E153)</f>
        <v>470000</v>
      </c>
      <c r="F150" s="31">
        <v>436700</v>
      </c>
    </row>
    <row r="151" spans="2:6" x14ac:dyDescent="0.25">
      <c r="B151" s="112"/>
      <c r="C151" s="120" t="s">
        <v>97</v>
      </c>
      <c r="D151" s="1" t="s">
        <v>12</v>
      </c>
      <c r="E151" s="2">
        <v>150000</v>
      </c>
      <c r="F151" s="2">
        <v>132231.25</v>
      </c>
    </row>
    <row r="152" spans="2:6" x14ac:dyDescent="0.25">
      <c r="B152" s="113"/>
      <c r="C152" s="121"/>
      <c r="D152" s="1" t="s">
        <v>70</v>
      </c>
      <c r="E152" s="2">
        <v>220000</v>
      </c>
      <c r="F152" s="2">
        <v>215625</v>
      </c>
    </row>
    <row r="153" spans="2:6" x14ac:dyDescent="0.25">
      <c r="B153" s="134"/>
      <c r="C153" s="130"/>
      <c r="D153" s="1" t="s">
        <v>100</v>
      </c>
      <c r="E153" s="2">
        <v>100000</v>
      </c>
      <c r="F153" s="2">
        <v>88843.75</v>
      </c>
    </row>
    <row r="154" spans="2:6" ht="15" customHeight="1" x14ac:dyDescent="0.25">
      <c r="B154" s="138"/>
      <c r="C154" s="138"/>
      <c r="D154" s="138"/>
      <c r="E154" s="138"/>
      <c r="F154" s="138"/>
    </row>
    <row r="155" spans="2:6" ht="15" customHeight="1" x14ac:dyDescent="0.25">
      <c r="B155" s="135" t="s">
        <v>8</v>
      </c>
      <c r="C155" s="136"/>
      <c r="D155" s="137"/>
      <c r="E155" s="35">
        <f>SUM(E150)</f>
        <v>470000</v>
      </c>
      <c r="F155" s="35">
        <f>SUM(F150)</f>
        <v>436700</v>
      </c>
    </row>
    <row r="156" spans="2:6" ht="15" customHeight="1" x14ac:dyDescent="0.25">
      <c r="B156" s="4"/>
      <c r="C156" s="4"/>
      <c r="D156" s="94"/>
      <c r="E156" s="94"/>
      <c r="F156" s="95"/>
    </row>
    <row r="157" spans="2:6" ht="42" customHeight="1" x14ac:dyDescent="0.25">
      <c r="B157" s="129" t="s">
        <v>154</v>
      </c>
      <c r="C157" s="129"/>
      <c r="D157" s="129"/>
      <c r="E157" s="129"/>
      <c r="F157" s="129"/>
    </row>
    <row r="158" spans="2:6" ht="15" customHeight="1" x14ac:dyDescent="0.25">
      <c r="B158" s="4"/>
      <c r="C158" s="4"/>
      <c r="D158" s="94"/>
      <c r="E158" s="94"/>
      <c r="F158" s="95"/>
    </row>
    <row r="159" spans="2:6" ht="15" customHeight="1" x14ac:dyDescent="0.25">
      <c r="B159" s="46"/>
      <c r="C159" s="46"/>
      <c r="D159" s="96"/>
      <c r="E159" s="96"/>
      <c r="F159" s="97"/>
    </row>
    <row r="160" spans="2:6" ht="30" customHeight="1" x14ac:dyDescent="0.25">
      <c r="B160" s="90" t="s">
        <v>14</v>
      </c>
      <c r="C160" s="175" t="s">
        <v>166</v>
      </c>
      <c r="D160" s="175"/>
      <c r="E160" s="175"/>
      <c r="F160" s="176"/>
    </row>
    <row r="161" spans="2:6" ht="15" customHeight="1" x14ac:dyDescent="0.25">
      <c r="B161" s="9"/>
      <c r="C161" s="9"/>
      <c r="D161" s="6"/>
      <c r="E161" s="6"/>
      <c r="F161" s="61"/>
    </row>
    <row r="162" spans="2:6" ht="15" customHeight="1" x14ac:dyDescent="0.25">
      <c r="B162" s="19" t="s">
        <v>4</v>
      </c>
      <c r="C162" s="173" t="s">
        <v>5</v>
      </c>
      <c r="D162" s="174"/>
      <c r="E162" s="18" t="s">
        <v>6</v>
      </c>
      <c r="F162" s="18" t="s">
        <v>159</v>
      </c>
    </row>
    <row r="163" spans="2:6" ht="15" customHeight="1" x14ac:dyDescent="0.25">
      <c r="B163" s="133"/>
      <c r="C163" s="133"/>
      <c r="D163" s="133"/>
      <c r="E163" s="133"/>
      <c r="F163" s="133"/>
    </row>
    <row r="164" spans="2:6" ht="15" customHeight="1" x14ac:dyDescent="0.25">
      <c r="B164" s="29" t="s">
        <v>3</v>
      </c>
      <c r="C164" s="29"/>
      <c r="D164" s="30" t="s">
        <v>32</v>
      </c>
      <c r="E164" s="31">
        <f>SUM(E165+E166)</f>
        <v>810000</v>
      </c>
      <c r="F164" s="31">
        <v>805268.81</v>
      </c>
    </row>
    <row r="165" spans="2:6" x14ac:dyDescent="0.25">
      <c r="B165" s="112"/>
      <c r="C165" s="120" t="s">
        <v>97</v>
      </c>
      <c r="D165" s="1" t="s">
        <v>16</v>
      </c>
      <c r="E165" s="2">
        <v>665000</v>
      </c>
      <c r="F165" s="2">
        <v>665000.01</v>
      </c>
    </row>
    <row r="166" spans="2:6" x14ac:dyDescent="0.25">
      <c r="B166" s="134"/>
      <c r="C166" s="130"/>
      <c r="D166" s="1" t="s">
        <v>58</v>
      </c>
      <c r="E166" s="2">
        <v>145000</v>
      </c>
      <c r="F166" s="2">
        <v>140268.79999999999</v>
      </c>
    </row>
    <row r="167" spans="2:6" ht="15" customHeight="1" x14ac:dyDescent="0.25">
      <c r="B167" s="109"/>
      <c r="C167" s="109"/>
      <c r="D167" s="109"/>
      <c r="E167" s="109"/>
      <c r="F167" s="109"/>
    </row>
    <row r="168" spans="2:6" ht="15" customHeight="1" x14ac:dyDescent="0.25">
      <c r="B168" s="29" t="s">
        <v>7</v>
      </c>
      <c r="C168" s="29"/>
      <c r="D168" s="30" t="s">
        <v>96</v>
      </c>
      <c r="E168" s="31">
        <v>1000</v>
      </c>
      <c r="F168" s="31">
        <v>494</v>
      </c>
    </row>
    <row r="169" spans="2:6" ht="15" customHeight="1" x14ac:dyDescent="0.25">
      <c r="B169" s="126"/>
      <c r="C169" s="120" t="s">
        <v>97</v>
      </c>
      <c r="D169" s="1" t="s">
        <v>12</v>
      </c>
      <c r="E169" s="36">
        <v>1000</v>
      </c>
      <c r="F169" s="36">
        <v>0</v>
      </c>
    </row>
    <row r="170" spans="2:6" ht="15" customHeight="1" x14ac:dyDescent="0.25">
      <c r="B170" s="127"/>
      <c r="C170" s="130"/>
      <c r="D170" s="1" t="s">
        <v>16</v>
      </c>
      <c r="E170" s="2">
        <v>0</v>
      </c>
      <c r="F170" s="2">
        <v>494</v>
      </c>
    </row>
    <row r="171" spans="2:6" ht="15" customHeight="1" x14ac:dyDescent="0.25">
      <c r="B171" s="42"/>
      <c r="C171" s="43"/>
      <c r="D171" s="37"/>
      <c r="E171" s="39"/>
      <c r="F171" s="39"/>
    </row>
    <row r="172" spans="2:6" ht="15" customHeight="1" x14ac:dyDescent="0.25">
      <c r="B172" s="29" t="s">
        <v>11</v>
      </c>
      <c r="C172" s="29"/>
      <c r="D172" s="30" t="s">
        <v>103</v>
      </c>
      <c r="E172" s="31">
        <f>SUM(E173+E174)</f>
        <v>630000</v>
      </c>
      <c r="F172" s="31">
        <v>621567.13</v>
      </c>
    </row>
    <row r="173" spans="2:6" x14ac:dyDescent="0.25">
      <c r="B173" s="112"/>
      <c r="C173" s="120" t="s">
        <v>97</v>
      </c>
      <c r="D173" s="1" t="s">
        <v>58</v>
      </c>
      <c r="E173" s="2">
        <v>280000</v>
      </c>
      <c r="F173" s="2">
        <v>271567.12</v>
      </c>
    </row>
    <row r="174" spans="2:6" x14ac:dyDescent="0.25">
      <c r="B174" s="134"/>
      <c r="C174" s="130"/>
      <c r="D174" s="1" t="s">
        <v>16</v>
      </c>
      <c r="E174" s="2">
        <v>350000</v>
      </c>
      <c r="F174" s="2">
        <v>350000.01</v>
      </c>
    </row>
    <row r="175" spans="2:6" ht="15" customHeight="1" x14ac:dyDescent="0.25">
      <c r="B175" s="138"/>
      <c r="C175" s="138"/>
      <c r="D175" s="138"/>
      <c r="E175" s="138"/>
      <c r="F175" s="138"/>
    </row>
    <row r="176" spans="2:6" ht="15" customHeight="1" x14ac:dyDescent="0.25">
      <c r="B176" s="135" t="s">
        <v>8</v>
      </c>
      <c r="C176" s="136"/>
      <c r="D176" s="137"/>
      <c r="E176" s="35">
        <f>SUM(E164+E168+E172)</f>
        <v>1441000</v>
      </c>
      <c r="F176" s="35">
        <f>SUM(F164+F168+F172)</f>
        <v>1427329.94</v>
      </c>
    </row>
    <row r="177" spans="2:6" ht="15" customHeight="1" x14ac:dyDescent="0.25">
      <c r="B177" s="5"/>
      <c r="C177" s="5"/>
      <c r="D177" s="87"/>
      <c r="E177" s="92"/>
      <c r="F177" s="92"/>
    </row>
    <row r="178" spans="2:6" ht="69.75" customHeight="1" x14ac:dyDescent="0.25">
      <c r="B178" s="129" t="s">
        <v>155</v>
      </c>
      <c r="C178" s="129"/>
      <c r="D178" s="129"/>
      <c r="E178" s="129"/>
      <c r="F178" s="129"/>
    </row>
    <row r="179" spans="2:6" ht="32.25" customHeight="1" x14ac:dyDescent="0.25">
      <c r="B179" s="129" t="s">
        <v>145</v>
      </c>
      <c r="C179" s="129"/>
      <c r="D179" s="129"/>
      <c r="E179" s="129"/>
      <c r="F179" s="129"/>
    </row>
    <row r="180" spans="2:6" ht="80.25" customHeight="1" x14ac:dyDescent="0.25">
      <c r="B180" s="129" t="s">
        <v>141</v>
      </c>
      <c r="C180" s="129"/>
      <c r="D180" s="129"/>
      <c r="E180" s="129"/>
      <c r="F180" s="129"/>
    </row>
    <row r="181" spans="2:6" ht="15" customHeight="1" x14ac:dyDescent="0.25">
      <c r="B181" s="5"/>
      <c r="C181" s="5"/>
      <c r="D181" s="87"/>
      <c r="E181" s="92"/>
      <c r="F181" s="92"/>
    </row>
    <row r="182" spans="2:6" ht="15" customHeight="1" x14ac:dyDescent="0.25">
      <c r="B182" s="9"/>
      <c r="C182" s="9"/>
      <c r="D182" s="6"/>
      <c r="E182" s="93"/>
      <c r="F182" s="93"/>
    </row>
    <row r="183" spans="2:6" ht="15" customHeight="1" x14ac:dyDescent="0.25">
      <c r="B183" s="77" t="s">
        <v>28</v>
      </c>
      <c r="C183" s="114" t="s">
        <v>17</v>
      </c>
      <c r="D183" s="115"/>
      <c r="E183" s="78" t="s">
        <v>6</v>
      </c>
      <c r="F183" s="78" t="s">
        <v>159</v>
      </c>
    </row>
    <row r="184" spans="2:6" ht="15" customHeight="1" x14ac:dyDescent="0.25">
      <c r="B184" s="133"/>
      <c r="C184" s="133"/>
      <c r="D184" s="133"/>
      <c r="E184" s="133"/>
      <c r="F184" s="133"/>
    </row>
    <row r="185" spans="2:6" ht="29.25" customHeight="1" x14ac:dyDescent="0.25">
      <c r="B185" s="84" t="s">
        <v>3</v>
      </c>
      <c r="C185" s="29"/>
      <c r="D185" s="34" t="s">
        <v>67</v>
      </c>
      <c r="E185" s="31">
        <f>SUM(E186+E187+E188+E189)</f>
        <v>5315000</v>
      </c>
      <c r="F185" s="31">
        <v>3477965.42</v>
      </c>
    </row>
    <row r="186" spans="2:6" ht="15" customHeight="1" x14ac:dyDescent="0.25">
      <c r="B186" s="112"/>
      <c r="C186" s="120" t="s">
        <v>97</v>
      </c>
      <c r="D186" s="1" t="s">
        <v>16</v>
      </c>
      <c r="E186" s="2">
        <v>2715000</v>
      </c>
      <c r="F186" s="2">
        <v>2710621.53</v>
      </c>
    </row>
    <row r="187" spans="2:6" ht="15" customHeight="1" x14ac:dyDescent="0.25">
      <c r="B187" s="113"/>
      <c r="C187" s="121"/>
      <c r="D187" s="1" t="s">
        <v>58</v>
      </c>
      <c r="E187" s="2">
        <v>1090000</v>
      </c>
      <c r="F187" s="2">
        <v>179840.08</v>
      </c>
    </row>
    <row r="188" spans="2:6" ht="15" customHeight="1" x14ac:dyDescent="0.25">
      <c r="B188" s="113"/>
      <c r="C188" s="121"/>
      <c r="D188" s="1" t="s">
        <v>24</v>
      </c>
      <c r="E188" s="2">
        <v>0</v>
      </c>
      <c r="F188" s="2">
        <v>0</v>
      </c>
    </row>
    <row r="189" spans="2:6" ht="15" customHeight="1" x14ac:dyDescent="0.25">
      <c r="B189" s="134"/>
      <c r="C189" s="130"/>
      <c r="D189" s="1" t="s">
        <v>12</v>
      </c>
      <c r="E189" s="2">
        <v>1510000</v>
      </c>
      <c r="F189" s="2">
        <v>587503.81000000006</v>
      </c>
    </row>
    <row r="190" spans="2:6" ht="15" customHeight="1" x14ac:dyDescent="0.25">
      <c r="B190" s="138"/>
      <c r="C190" s="138"/>
      <c r="D190" s="138"/>
      <c r="E190" s="138"/>
      <c r="F190" s="138"/>
    </row>
    <row r="191" spans="2:6" ht="15" customHeight="1" x14ac:dyDescent="0.25">
      <c r="B191" s="135" t="s">
        <v>8</v>
      </c>
      <c r="C191" s="136"/>
      <c r="D191" s="137"/>
      <c r="E191" s="35">
        <f>SUM(E185)</f>
        <v>5315000</v>
      </c>
      <c r="F191" s="35">
        <f>SUM(F185)</f>
        <v>3477965.42</v>
      </c>
    </row>
    <row r="192" spans="2:6" x14ac:dyDescent="0.25">
      <c r="B192" s="5"/>
      <c r="C192" s="5"/>
    </row>
    <row r="193" spans="2:6" ht="57" customHeight="1" x14ac:dyDescent="0.25">
      <c r="B193" s="129" t="s">
        <v>156</v>
      </c>
      <c r="C193" s="129"/>
      <c r="D193" s="129"/>
      <c r="E193" s="129"/>
      <c r="F193" s="129"/>
    </row>
    <row r="194" spans="2:6" x14ac:dyDescent="0.25">
      <c r="B194" s="5"/>
      <c r="C194" s="5"/>
    </row>
    <row r="195" spans="2:6" x14ac:dyDescent="0.25">
      <c r="B195" s="9"/>
      <c r="C195" s="9"/>
      <c r="D195" s="98"/>
      <c r="E195" s="21"/>
      <c r="F195" s="60"/>
    </row>
    <row r="196" spans="2:6" ht="15" customHeight="1" x14ac:dyDescent="0.25">
      <c r="B196" s="77" t="s">
        <v>30</v>
      </c>
      <c r="C196" s="114" t="s">
        <v>21</v>
      </c>
      <c r="D196" s="115"/>
      <c r="E196" s="78" t="s">
        <v>6</v>
      </c>
      <c r="F196" s="78" t="s">
        <v>159</v>
      </c>
    </row>
    <row r="197" spans="2:6" ht="15" customHeight="1" x14ac:dyDescent="0.25">
      <c r="B197" s="133"/>
      <c r="C197" s="133"/>
      <c r="D197" s="133"/>
      <c r="E197" s="133"/>
      <c r="F197" s="133"/>
    </row>
    <row r="198" spans="2:6" ht="30" customHeight="1" x14ac:dyDescent="0.25">
      <c r="B198" s="32" t="s">
        <v>3</v>
      </c>
      <c r="C198" s="32"/>
      <c r="D198" s="34" t="s">
        <v>108</v>
      </c>
      <c r="E198" s="31">
        <f>SUM(E199+E200+E201)</f>
        <v>240000</v>
      </c>
      <c r="F198" s="31">
        <v>233674.89</v>
      </c>
    </row>
    <row r="199" spans="2:6" ht="15" customHeight="1" x14ac:dyDescent="0.25">
      <c r="B199" s="112"/>
      <c r="C199" s="131" t="s">
        <v>97</v>
      </c>
      <c r="D199" s="1" t="s">
        <v>75</v>
      </c>
      <c r="E199" s="2">
        <v>185000</v>
      </c>
      <c r="F199" s="2">
        <v>184243.64</v>
      </c>
    </row>
    <row r="200" spans="2:6" ht="15" customHeight="1" x14ac:dyDescent="0.25">
      <c r="B200" s="113"/>
      <c r="C200" s="132"/>
      <c r="D200" s="1" t="s">
        <v>12</v>
      </c>
      <c r="E200" s="2">
        <v>30000</v>
      </c>
      <c r="F200" s="2">
        <v>30000</v>
      </c>
    </row>
    <row r="201" spans="2:6" ht="15" customHeight="1" x14ac:dyDescent="0.25">
      <c r="B201" s="113"/>
      <c r="C201" s="132"/>
      <c r="D201" s="1" t="s">
        <v>83</v>
      </c>
      <c r="E201" s="2">
        <v>25000</v>
      </c>
      <c r="F201" s="2">
        <v>19431.25</v>
      </c>
    </row>
    <row r="202" spans="2:6" ht="15" customHeight="1" x14ac:dyDescent="0.25">
      <c r="B202" s="38"/>
      <c r="C202" s="38"/>
      <c r="D202" s="44"/>
      <c r="E202" s="45"/>
      <c r="F202" s="45"/>
    </row>
    <row r="203" spans="2:6" ht="15" customHeight="1" x14ac:dyDescent="0.25">
      <c r="B203" s="32" t="s">
        <v>7</v>
      </c>
      <c r="C203" s="32"/>
      <c r="D203" s="30" t="s">
        <v>109</v>
      </c>
      <c r="E203" s="31">
        <f>SUM(E204)</f>
        <v>25000</v>
      </c>
      <c r="F203" s="31">
        <v>24843.75</v>
      </c>
    </row>
    <row r="204" spans="2:6" ht="30" customHeight="1" x14ac:dyDescent="0.25">
      <c r="B204" s="26"/>
      <c r="C204" s="68" t="s">
        <v>97</v>
      </c>
      <c r="D204" s="1" t="s">
        <v>12</v>
      </c>
      <c r="E204" s="2">
        <v>25000</v>
      </c>
      <c r="F204" s="2">
        <v>24843.75</v>
      </c>
    </row>
    <row r="205" spans="2:6" ht="15" customHeight="1" x14ac:dyDescent="0.25">
      <c r="B205" s="38"/>
      <c r="C205" s="38"/>
      <c r="D205" s="44"/>
      <c r="E205" s="45"/>
      <c r="F205" s="45"/>
    </row>
    <row r="206" spans="2:6" ht="15" customHeight="1" x14ac:dyDescent="0.25">
      <c r="B206" s="32" t="s">
        <v>11</v>
      </c>
      <c r="C206" s="32"/>
      <c r="D206" s="30" t="s">
        <v>84</v>
      </c>
      <c r="E206" s="31">
        <f>SUM(E207+E208)</f>
        <v>200000</v>
      </c>
      <c r="F206" s="31">
        <v>147025</v>
      </c>
    </row>
    <row r="207" spans="2:6" ht="15" customHeight="1" x14ac:dyDescent="0.25">
      <c r="B207" s="112"/>
      <c r="C207" s="120" t="s">
        <v>97</v>
      </c>
      <c r="D207" s="1" t="s">
        <v>24</v>
      </c>
      <c r="E207" s="2">
        <v>200000</v>
      </c>
      <c r="F207" s="2">
        <v>147025</v>
      </c>
    </row>
    <row r="208" spans="2:6" ht="15" customHeight="1" x14ac:dyDescent="0.25">
      <c r="B208" s="113"/>
      <c r="C208" s="121"/>
      <c r="D208" s="1" t="s">
        <v>98</v>
      </c>
      <c r="E208" s="2">
        <v>0</v>
      </c>
      <c r="F208" s="2">
        <v>0</v>
      </c>
    </row>
    <row r="209" spans="2:6" ht="15" customHeight="1" x14ac:dyDescent="0.25">
      <c r="B209" s="38"/>
      <c r="C209" s="38"/>
      <c r="D209" s="44"/>
      <c r="E209" s="45"/>
      <c r="F209" s="45"/>
    </row>
    <row r="210" spans="2:6" ht="15" customHeight="1" x14ac:dyDescent="0.25">
      <c r="B210" s="32" t="s">
        <v>14</v>
      </c>
      <c r="C210" s="32"/>
      <c r="D210" s="30" t="s">
        <v>86</v>
      </c>
      <c r="E210" s="31">
        <f>SUM(E211)</f>
        <v>70000</v>
      </c>
      <c r="F210" s="31">
        <v>52146.09</v>
      </c>
    </row>
    <row r="211" spans="2:6" ht="30" customHeight="1" x14ac:dyDescent="0.25">
      <c r="B211" s="26"/>
      <c r="C211" s="68" t="s">
        <v>97</v>
      </c>
      <c r="D211" s="1" t="s">
        <v>56</v>
      </c>
      <c r="E211" s="2">
        <v>70000</v>
      </c>
      <c r="F211" s="2">
        <v>52146.09</v>
      </c>
    </row>
    <row r="212" spans="2:6" ht="15" customHeight="1" x14ac:dyDescent="0.25">
      <c r="B212" s="38"/>
      <c r="C212" s="38"/>
      <c r="D212" s="44"/>
      <c r="E212" s="45"/>
      <c r="F212" s="45"/>
    </row>
    <row r="213" spans="2:6" ht="29.25" customHeight="1" x14ac:dyDescent="0.25">
      <c r="B213" s="32" t="s">
        <v>15</v>
      </c>
      <c r="C213" s="32"/>
      <c r="D213" s="34" t="s">
        <v>111</v>
      </c>
      <c r="E213" s="31">
        <f>SUM(E214+E215)</f>
        <v>8415683</v>
      </c>
      <c r="F213" s="31">
        <v>2018869.08</v>
      </c>
    </row>
    <row r="214" spans="2:6" ht="15" customHeight="1" x14ac:dyDescent="0.25">
      <c r="B214" s="112"/>
      <c r="C214" s="120" t="s">
        <v>97</v>
      </c>
      <c r="D214" s="1" t="s">
        <v>12</v>
      </c>
      <c r="E214" s="2">
        <v>176300</v>
      </c>
      <c r="F214" s="2">
        <v>88175</v>
      </c>
    </row>
    <row r="215" spans="2:6" ht="15" customHeight="1" x14ac:dyDescent="0.25">
      <c r="B215" s="113"/>
      <c r="C215" s="121"/>
      <c r="D215" s="1" t="s">
        <v>87</v>
      </c>
      <c r="E215" s="2">
        <v>8239383</v>
      </c>
      <c r="F215" s="2">
        <v>1930694.08</v>
      </c>
    </row>
    <row r="216" spans="2:6" ht="15" customHeight="1" x14ac:dyDescent="0.25">
      <c r="B216" s="38"/>
      <c r="C216" s="38"/>
      <c r="D216" s="44"/>
      <c r="E216" s="45"/>
      <c r="F216" s="45"/>
    </row>
    <row r="217" spans="2:6" ht="15" customHeight="1" x14ac:dyDescent="0.25">
      <c r="B217" s="32" t="s">
        <v>18</v>
      </c>
      <c r="C217" s="32"/>
      <c r="D217" s="30" t="s">
        <v>110</v>
      </c>
      <c r="E217" s="31">
        <f>SUM(E218+E219)</f>
        <v>1095000</v>
      </c>
      <c r="F217" s="31">
        <v>630928.75</v>
      </c>
    </row>
    <row r="218" spans="2:6" ht="15" customHeight="1" x14ac:dyDescent="0.25">
      <c r="B218" s="112"/>
      <c r="C218" s="120" t="s">
        <v>97</v>
      </c>
      <c r="D218" s="1" t="s">
        <v>12</v>
      </c>
      <c r="E218" s="2">
        <v>495000</v>
      </c>
      <c r="F218" s="2">
        <v>230928.75</v>
      </c>
    </row>
    <row r="219" spans="2:6" ht="15" customHeight="1" x14ac:dyDescent="0.25">
      <c r="B219" s="134"/>
      <c r="C219" s="130"/>
      <c r="D219" s="1" t="s">
        <v>16</v>
      </c>
      <c r="E219" s="2">
        <v>600000</v>
      </c>
      <c r="F219" s="2">
        <v>400000</v>
      </c>
    </row>
    <row r="220" spans="2:6" ht="15" customHeight="1" x14ac:dyDescent="0.25">
      <c r="B220" s="106"/>
      <c r="C220" s="107"/>
      <c r="D220" s="8"/>
      <c r="E220" s="108"/>
      <c r="F220" s="108"/>
    </row>
    <row r="221" spans="2:6" ht="15" customHeight="1" x14ac:dyDescent="0.25">
      <c r="B221" s="9"/>
      <c r="C221" s="9"/>
      <c r="D221" s="96"/>
      <c r="E221" s="93"/>
      <c r="F221" s="93"/>
    </row>
    <row r="222" spans="2:6" s="33" customFormat="1" ht="15" customHeight="1" x14ac:dyDescent="0.25">
      <c r="B222" s="32" t="s">
        <v>19</v>
      </c>
      <c r="C222" s="32"/>
      <c r="D222" s="30" t="s">
        <v>74</v>
      </c>
      <c r="E222" s="31">
        <f>SUM(E223+E224)</f>
        <v>920000</v>
      </c>
      <c r="F222" s="31">
        <v>789101.38</v>
      </c>
    </row>
    <row r="223" spans="2:6" ht="15" customHeight="1" x14ac:dyDescent="0.25">
      <c r="B223" s="112"/>
      <c r="C223" s="120" t="s">
        <v>97</v>
      </c>
      <c r="D223" s="1" t="s">
        <v>75</v>
      </c>
      <c r="E223" s="2">
        <v>100000</v>
      </c>
      <c r="F223" s="2">
        <v>21875</v>
      </c>
    </row>
    <row r="224" spans="2:6" ht="15" customHeight="1" x14ac:dyDescent="0.25">
      <c r="B224" s="134"/>
      <c r="C224" s="130"/>
      <c r="D224" s="1" t="s">
        <v>16</v>
      </c>
      <c r="E224" s="2">
        <v>820000</v>
      </c>
      <c r="F224" s="2">
        <v>767226.38</v>
      </c>
    </row>
    <row r="225" spans="2:6" ht="15" customHeight="1" x14ac:dyDescent="0.25">
      <c r="B225" s="38"/>
      <c r="C225" s="38"/>
      <c r="D225" s="44"/>
      <c r="E225" s="45"/>
      <c r="F225" s="45"/>
    </row>
    <row r="226" spans="2:6" ht="15" customHeight="1" x14ac:dyDescent="0.25">
      <c r="B226" s="32" t="s">
        <v>20</v>
      </c>
      <c r="C226" s="32"/>
      <c r="D226" s="30" t="s">
        <v>81</v>
      </c>
      <c r="E226" s="31">
        <f>SUM(E227+E228)</f>
        <v>1142000</v>
      </c>
      <c r="F226" s="31">
        <v>215000</v>
      </c>
    </row>
    <row r="227" spans="2:6" ht="15" customHeight="1" x14ac:dyDescent="0.25">
      <c r="B227" s="154"/>
      <c r="C227" s="120" t="s">
        <v>97</v>
      </c>
      <c r="D227" s="1" t="s">
        <v>12</v>
      </c>
      <c r="E227" s="36">
        <v>250000</v>
      </c>
      <c r="F227" s="36">
        <v>215000</v>
      </c>
    </row>
    <row r="228" spans="2:6" ht="15" customHeight="1" x14ac:dyDescent="0.25">
      <c r="B228" s="155"/>
      <c r="C228" s="130"/>
      <c r="D228" s="1" t="s">
        <v>26</v>
      </c>
      <c r="E228" s="2">
        <v>892000</v>
      </c>
      <c r="F228" s="2">
        <v>0</v>
      </c>
    </row>
    <row r="229" spans="2:6" ht="15" customHeight="1" x14ac:dyDescent="0.25">
      <c r="B229" s="42"/>
      <c r="C229" s="43"/>
      <c r="D229" s="37"/>
      <c r="E229" s="39"/>
      <c r="F229" s="39"/>
    </row>
    <row r="230" spans="2:6" ht="15" customHeight="1" x14ac:dyDescent="0.25">
      <c r="B230" s="32" t="s">
        <v>22</v>
      </c>
      <c r="C230" s="32"/>
      <c r="D230" s="30" t="s">
        <v>102</v>
      </c>
      <c r="E230" s="31">
        <f>SUM(E231)</f>
        <v>155000</v>
      </c>
      <c r="F230" s="31">
        <v>127572.96</v>
      </c>
    </row>
    <row r="231" spans="2:6" ht="29.25" customHeight="1" x14ac:dyDescent="0.25">
      <c r="B231" s="26"/>
      <c r="C231" s="68" t="s">
        <v>97</v>
      </c>
      <c r="D231" s="1" t="s">
        <v>12</v>
      </c>
      <c r="E231" s="2">
        <v>155000</v>
      </c>
      <c r="F231" s="2">
        <v>127572.96</v>
      </c>
    </row>
    <row r="232" spans="2:6" ht="15" customHeight="1" x14ac:dyDescent="0.25">
      <c r="B232" s="42"/>
      <c r="C232" s="43"/>
      <c r="D232" s="37"/>
      <c r="E232" s="39"/>
      <c r="F232" s="39"/>
    </row>
    <row r="233" spans="2:6" ht="15" customHeight="1" x14ac:dyDescent="0.25">
      <c r="B233" s="32" t="s">
        <v>23</v>
      </c>
      <c r="C233" s="32"/>
      <c r="D233" s="30" t="s">
        <v>104</v>
      </c>
      <c r="E233" s="31">
        <f>SUM(E234+E235)</f>
        <v>630000</v>
      </c>
      <c r="F233" s="31">
        <v>12500</v>
      </c>
    </row>
    <row r="234" spans="2:6" ht="15" customHeight="1" x14ac:dyDescent="0.25">
      <c r="B234" s="112"/>
      <c r="C234" s="120" t="s">
        <v>97</v>
      </c>
      <c r="D234" s="1" t="s">
        <v>12</v>
      </c>
      <c r="E234" s="2">
        <v>300000</v>
      </c>
      <c r="F234" s="2">
        <v>12500</v>
      </c>
    </row>
    <row r="235" spans="2:6" ht="15" customHeight="1" x14ac:dyDescent="0.25">
      <c r="B235" s="134"/>
      <c r="C235" s="130"/>
      <c r="D235" s="1" t="s">
        <v>16</v>
      </c>
      <c r="E235" s="62">
        <v>330000</v>
      </c>
      <c r="F235" s="62">
        <v>0</v>
      </c>
    </row>
    <row r="236" spans="2:6" ht="15" customHeight="1" x14ac:dyDescent="0.25">
      <c r="B236" s="42"/>
      <c r="C236" s="43"/>
      <c r="D236" s="37"/>
      <c r="E236" s="39"/>
      <c r="F236" s="39"/>
    </row>
    <row r="237" spans="2:6" ht="15" customHeight="1" x14ac:dyDescent="0.25">
      <c r="B237" s="32" t="s">
        <v>59</v>
      </c>
      <c r="C237" s="32"/>
      <c r="D237" s="30" t="s">
        <v>105</v>
      </c>
      <c r="E237" s="31">
        <f>SUM(E238+E239)</f>
        <v>30000</v>
      </c>
      <c r="F237" s="31">
        <v>0</v>
      </c>
    </row>
    <row r="238" spans="2:6" ht="15" customHeight="1" x14ac:dyDescent="0.25">
      <c r="B238" s="154"/>
      <c r="C238" s="120" t="s">
        <v>97</v>
      </c>
      <c r="D238" s="166" t="s">
        <v>12</v>
      </c>
      <c r="E238" s="156">
        <v>30000</v>
      </c>
      <c r="F238" s="156">
        <v>0</v>
      </c>
    </row>
    <row r="239" spans="2:6" ht="15" customHeight="1" x14ac:dyDescent="0.25">
      <c r="B239" s="155"/>
      <c r="C239" s="130"/>
      <c r="D239" s="167"/>
      <c r="E239" s="157"/>
      <c r="F239" s="157"/>
    </row>
    <row r="240" spans="2:6" ht="15" customHeight="1" x14ac:dyDescent="0.25">
      <c r="B240" s="42"/>
      <c r="C240" s="43"/>
      <c r="D240" s="37"/>
      <c r="E240" s="39"/>
      <c r="F240" s="39"/>
    </row>
    <row r="241" spans="2:6" ht="15" customHeight="1" x14ac:dyDescent="0.25">
      <c r="B241" s="32" t="s">
        <v>60</v>
      </c>
      <c r="C241" s="32"/>
      <c r="D241" s="30" t="s">
        <v>106</v>
      </c>
      <c r="E241" s="31">
        <f>SUM(E242+E243)</f>
        <v>150000</v>
      </c>
      <c r="F241" s="31">
        <v>150000</v>
      </c>
    </row>
    <row r="242" spans="2:6" ht="15" customHeight="1" x14ac:dyDescent="0.25">
      <c r="B242" s="112"/>
      <c r="C242" s="120" t="s">
        <v>97</v>
      </c>
      <c r="D242" s="1" t="s">
        <v>24</v>
      </c>
      <c r="E242" s="2">
        <v>68000</v>
      </c>
      <c r="F242" s="2">
        <v>68000</v>
      </c>
    </row>
    <row r="243" spans="2:6" ht="15" customHeight="1" x14ac:dyDescent="0.25">
      <c r="B243" s="134"/>
      <c r="C243" s="130"/>
      <c r="D243" s="1" t="s">
        <v>16</v>
      </c>
      <c r="E243" s="62">
        <v>82000</v>
      </c>
      <c r="F243" s="62">
        <v>82000</v>
      </c>
    </row>
    <row r="244" spans="2:6" ht="15" customHeight="1" x14ac:dyDescent="0.25">
      <c r="B244" s="42"/>
      <c r="C244" s="43"/>
      <c r="D244" s="37"/>
      <c r="E244" s="39"/>
      <c r="F244" s="39"/>
    </row>
    <row r="245" spans="2:6" ht="15" customHeight="1" x14ac:dyDescent="0.25">
      <c r="B245" s="32" t="s">
        <v>61</v>
      </c>
      <c r="C245" s="32"/>
      <c r="D245" s="30" t="s">
        <v>107</v>
      </c>
      <c r="E245" s="31">
        <f>SUM(E246)</f>
        <v>250000</v>
      </c>
      <c r="F245" s="31">
        <v>0</v>
      </c>
    </row>
    <row r="246" spans="2:6" ht="29.25" customHeight="1" x14ac:dyDescent="0.25">
      <c r="B246" s="3"/>
      <c r="C246" s="70" t="s">
        <v>97</v>
      </c>
      <c r="D246" s="1" t="s">
        <v>16</v>
      </c>
      <c r="E246" s="2">
        <v>250000</v>
      </c>
      <c r="F246" s="2">
        <v>0</v>
      </c>
    </row>
    <row r="247" spans="2:6" ht="15" customHeight="1" x14ac:dyDescent="0.25">
      <c r="B247" s="46"/>
      <c r="C247" s="41"/>
      <c r="D247" s="6"/>
      <c r="E247" s="47"/>
      <c r="F247" s="47"/>
    </row>
    <row r="248" spans="2:6" ht="15" customHeight="1" x14ac:dyDescent="0.25">
      <c r="B248" s="135" t="s">
        <v>8</v>
      </c>
      <c r="C248" s="136"/>
      <c r="D248" s="137"/>
      <c r="E248" s="35">
        <f>SUM(E198+E203+E206+E210+E213+E217+E222+E226+E230+E233+E237+E241+E245)</f>
        <v>13322683</v>
      </c>
      <c r="F248" s="35">
        <f>SUM(F198+F203+F206+F210+F213+F217+F222+F226+F230+F233+F237+F241+F245)</f>
        <v>4401661.9000000004</v>
      </c>
    </row>
    <row r="249" spans="2:6" ht="15" customHeight="1" x14ac:dyDescent="0.25">
      <c r="B249" s="5"/>
      <c r="C249" s="5"/>
      <c r="D249" s="87"/>
      <c r="E249" s="88"/>
      <c r="F249" s="88"/>
    </row>
    <row r="250" spans="2:6" ht="43.5" customHeight="1" x14ac:dyDescent="0.25">
      <c r="B250" s="145" t="s">
        <v>150</v>
      </c>
      <c r="C250" s="145"/>
      <c r="D250" s="145"/>
      <c r="E250" s="145"/>
      <c r="F250" s="145"/>
    </row>
    <row r="251" spans="2:6" ht="31.5" customHeight="1" x14ac:dyDescent="0.25">
      <c r="B251" s="129" t="s">
        <v>142</v>
      </c>
      <c r="C251" s="129"/>
      <c r="D251" s="129"/>
      <c r="E251" s="129"/>
      <c r="F251" s="129"/>
    </row>
    <row r="252" spans="2:6" ht="68.25" customHeight="1" x14ac:dyDescent="0.25">
      <c r="B252" s="129" t="s">
        <v>152</v>
      </c>
      <c r="C252" s="129"/>
      <c r="D252" s="129"/>
      <c r="E252" s="129"/>
      <c r="F252" s="129"/>
    </row>
    <row r="253" spans="2:6" ht="32.25" customHeight="1" x14ac:dyDescent="0.25">
      <c r="B253" s="129" t="s">
        <v>148</v>
      </c>
      <c r="C253" s="129"/>
      <c r="D253" s="129"/>
      <c r="E253" s="129"/>
      <c r="F253" s="129"/>
    </row>
    <row r="254" spans="2:6" ht="55.5" customHeight="1" x14ac:dyDescent="0.25">
      <c r="B254" s="129" t="s">
        <v>149</v>
      </c>
      <c r="C254" s="129"/>
      <c r="D254" s="129"/>
      <c r="E254" s="129"/>
      <c r="F254" s="129"/>
    </row>
    <row r="255" spans="2:6" ht="59.25" customHeight="1" x14ac:dyDescent="0.25">
      <c r="B255" s="129" t="s">
        <v>139</v>
      </c>
      <c r="C255" s="129"/>
      <c r="D255" s="129"/>
      <c r="E255" s="129"/>
      <c r="F255" s="129"/>
    </row>
    <row r="256" spans="2:6" ht="67.5" customHeight="1" x14ac:dyDescent="0.25">
      <c r="B256" s="129" t="s">
        <v>162</v>
      </c>
      <c r="C256" s="129"/>
      <c r="D256" s="129"/>
      <c r="E256" s="129"/>
      <c r="F256" s="129"/>
    </row>
    <row r="257" spans="2:6" ht="40.5" customHeight="1" x14ac:dyDescent="0.25">
      <c r="B257" s="129" t="s">
        <v>161</v>
      </c>
      <c r="C257" s="129"/>
      <c r="D257" s="129"/>
      <c r="E257" s="129"/>
      <c r="F257" s="129"/>
    </row>
    <row r="258" spans="2:6" ht="31.5" customHeight="1" x14ac:dyDescent="0.25">
      <c r="B258" s="129" t="s">
        <v>160</v>
      </c>
      <c r="C258" s="129"/>
      <c r="D258" s="129"/>
      <c r="E258" s="129"/>
      <c r="F258" s="129"/>
    </row>
    <row r="259" spans="2:6" ht="42" customHeight="1" x14ac:dyDescent="0.25">
      <c r="B259" s="129" t="s">
        <v>163</v>
      </c>
      <c r="C259" s="129"/>
      <c r="D259" s="129"/>
      <c r="E259" s="129"/>
      <c r="F259" s="129"/>
    </row>
    <row r="260" spans="2:6" ht="29.25" customHeight="1" x14ac:dyDescent="0.25">
      <c r="B260" s="129" t="s">
        <v>147</v>
      </c>
      <c r="C260" s="129"/>
      <c r="D260" s="129"/>
      <c r="E260" s="129"/>
      <c r="F260" s="129"/>
    </row>
    <row r="261" spans="2:6" ht="42.75" customHeight="1" x14ac:dyDescent="0.25">
      <c r="B261" s="129" t="s">
        <v>157</v>
      </c>
      <c r="C261" s="129"/>
      <c r="D261" s="129"/>
      <c r="E261" s="129"/>
      <c r="F261" s="129"/>
    </row>
    <row r="262" spans="2:6" ht="28.5" customHeight="1" x14ac:dyDescent="0.25">
      <c r="B262" s="129" t="s">
        <v>146</v>
      </c>
      <c r="C262" s="129"/>
      <c r="D262" s="129"/>
      <c r="E262" s="129"/>
      <c r="F262" s="129"/>
    </row>
    <row r="263" spans="2:6" x14ac:dyDescent="0.25">
      <c r="B263" s="5"/>
      <c r="C263" s="5"/>
    </row>
    <row r="264" spans="2:6" x14ac:dyDescent="0.25">
      <c r="B264" s="5"/>
      <c r="C264" s="5"/>
    </row>
    <row r="265" spans="2:6" ht="22.5" customHeight="1" x14ac:dyDescent="0.25">
      <c r="B265" s="190" t="s">
        <v>37</v>
      </c>
      <c r="C265" s="190"/>
      <c r="D265" s="190"/>
      <c r="E265" s="190"/>
      <c r="F265" s="190"/>
    </row>
    <row r="266" spans="2:6" x14ac:dyDescent="0.25">
      <c r="B266" s="5"/>
      <c r="C266" s="5"/>
    </row>
    <row r="267" spans="2:6" ht="19.5" customHeight="1" x14ac:dyDescent="0.25">
      <c r="B267" s="186" t="s">
        <v>151</v>
      </c>
      <c r="C267" s="186"/>
      <c r="D267" s="186"/>
      <c r="E267" s="186"/>
      <c r="F267" s="186"/>
    </row>
    <row r="268" spans="2:6" ht="15" customHeight="1" x14ac:dyDescent="0.25">
      <c r="B268" s="16"/>
      <c r="C268" s="16"/>
      <c r="D268" s="16"/>
      <c r="E268" s="16"/>
      <c r="F268" s="63"/>
    </row>
    <row r="269" spans="2:6" ht="20.25" customHeight="1" x14ac:dyDescent="0.25">
      <c r="B269" s="142" t="s">
        <v>62</v>
      </c>
      <c r="C269" s="143"/>
      <c r="D269" s="144"/>
      <c r="E269" s="11" t="s">
        <v>6</v>
      </c>
      <c r="F269" s="11" t="s">
        <v>159</v>
      </c>
    </row>
    <row r="270" spans="2:6" ht="31.5" customHeight="1" x14ac:dyDescent="0.25">
      <c r="B270" s="187" t="s">
        <v>167</v>
      </c>
      <c r="C270" s="188"/>
      <c r="D270" s="189"/>
      <c r="E270" s="66"/>
      <c r="F270" s="66"/>
    </row>
    <row r="271" spans="2:6" ht="15" customHeight="1" x14ac:dyDescent="0.25">
      <c r="B271" s="139" t="s">
        <v>49</v>
      </c>
      <c r="C271" s="140"/>
      <c r="D271" s="141"/>
      <c r="E271" s="7">
        <f>SUM(E38)</f>
        <v>120000</v>
      </c>
      <c r="F271" s="7">
        <f>SUM(F38)</f>
        <v>107186.25</v>
      </c>
    </row>
    <row r="272" spans="2:6" ht="31.5" customHeight="1" x14ac:dyDescent="0.25">
      <c r="B272" s="187" t="s">
        <v>168</v>
      </c>
      <c r="C272" s="188"/>
      <c r="D272" s="189"/>
      <c r="E272" s="7"/>
      <c r="F272" s="2"/>
    </row>
    <row r="273" spans="2:6" ht="15" customHeight="1" x14ac:dyDescent="0.25">
      <c r="B273" s="191" t="s">
        <v>50</v>
      </c>
      <c r="C273" s="192"/>
      <c r="D273" s="193"/>
      <c r="E273" s="7">
        <v>0</v>
      </c>
      <c r="F273" s="2">
        <v>0</v>
      </c>
    </row>
    <row r="274" spans="2:6" ht="15" customHeight="1" x14ac:dyDescent="0.25">
      <c r="B274" s="139" t="s">
        <v>90</v>
      </c>
      <c r="C274" s="140"/>
      <c r="D274" s="141"/>
      <c r="E274" s="7">
        <v>0</v>
      </c>
      <c r="F274" s="2">
        <v>0</v>
      </c>
    </row>
    <row r="275" spans="2:6" ht="15" customHeight="1" x14ac:dyDescent="0.25">
      <c r="B275" s="139" t="s">
        <v>93</v>
      </c>
      <c r="C275" s="140"/>
      <c r="D275" s="141"/>
      <c r="E275" s="7">
        <v>0</v>
      </c>
      <c r="F275" s="2">
        <v>0</v>
      </c>
    </row>
    <row r="276" spans="2:6" ht="15" customHeight="1" x14ac:dyDescent="0.25">
      <c r="B276" s="139" t="s">
        <v>51</v>
      </c>
      <c r="C276" s="140"/>
      <c r="D276" s="141"/>
      <c r="E276" s="7">
        <f>SUM(E59)</f>
        <v>3177000</v>
      </c>
      <c r="F276" s="7">
        <f>SUM(F59)</f>
        <v>835356.29</v>
      </c>
    </row>
    <row r="277" spans="2:6" ht="15" customHeight="1" x14ac:dyDescent="0.25">
      <c r="B277" s="139" t="s">
        <v>52</v>
      </c>
      <c r="C277" s="140"/>
      <c r="D277" s="141"/>
      <c r="E277" s="7">
        <f>SUM(E117)</f>
        <v>8385000</v>
      </c>
      <c r="F277" s="7">
        <f>SUM(F117)</f>
        <v>5907796.6500000004</v>
      </c>
    </row>
    <row r="278" spans="2:6" ht="15" customHeight="1" x14ac:dyDescent="0.25">
      <c r="B278" s="139" t="s">
        <v>53</v>
      </c>
      <c r="C278" s="140"/>
      <c r="D278" s="141"/>
      <c r="E278" s="7">
        <f>SUM(E142)</f>
        <v>1200000</v>
      </c>
      <c r="F278" s="2">
        <f>SUM(F142)</f>
        <v>1187322.51</v>
      </c>
    </row>
    <row r="279" spans="2:6" ht="15" customHeight="1" x14ac:dyDescent="0.25">
      <c r="B279" s="139" t="s">
        <v>54</v>
      </c>
      <c r="C279" s="140"/>
      <c r="D279" s="141"/>
      <c r="E279" s="7">
        <f>SUM(E155)</f>
        <v>470000</v>
      </c>
      <c r="F279" s="2">
        <f>SUM(F155)</f>
        <v>436700</v>
      </c>
    </row>
    <row r="280" spans="2:6" ht="15" customHeight="1" x14ac:dyDescent="0.25">
      <c r="B280" s="139" t="s">
        <v>94</v>
      </c>
      <c r="C280" s="140"/>
      <c r="D280" s="141"/>
      <c r="E280" s="7">
        <v>0</v>
      </c>
      <c r="F280" s="2">
        <v>0</v>
      </c>
    </row>
    <row r="281" spans="2:6" ht="31.5" customHeight="1" x14ac:dyDescent="0.25">
      <c r="B281" s="187" t="s">
        <v>169</v>
      </c>
      <c r="C281" s="188"/>
      <c r="D281" s="189"/>
      <c r="E281" s="7"/>
      <c r="F281" s="2"/>
    </row>
    <row r="282" spans="2:6" ht="15" customHeight="1" x14ac:dyDescent="0.25">
      <c r="B282" s="139" t="s">
        <v>49</v>
      </c>
      <c r="C282" s="140"/>
      <c r="D282" s="141"/>
      <c r="E282" s="7">
        <f>SUM(E176)</f>
        <v>1441000</v>
      </c>
      <c r="F282" s="7">
        <f>SUM(F176)</f>
        <v>1427329.94</v>
      </c>
    </row>
    <row r="283" spans="2:6" ht="15" customHeight="1" x14ac:dyDescent="0.25">
      <c r="B283" s="139" t="s">
        <v>51</v>
      </c>
      <c r="C283" s="140"/>
      <c r="D283" s="141"/>
      <c r="E283" s="7">
        <f>SUM(E191)</f>
        <v>5315000</v>
      </c>
      <c r="F283" s="7">
        <f>SUM(F191)</f>
        <v>3477965.42</v>
      </c>
    </row>
    <row r="284" spans="2:6" ht="15" customHeight="1" x14ac:dyDescent="0.25">
      <c r="B284" s="139" t="s">
        <v>52</v>
      </c>
      <c r="C284" s="140"/>
      <c r="D284" s="141"/>
      <c r="E284" s="7">
        <f>SUM(E248)</f>
        <v>13322683</v>
      </c>
      <c r="F284" s="7">
        <f>SUM(F248)</f>
        <v>4401661.9000000004</v>
      </c>
    </row>
    <row r="285" spans="2:6" ht="15" customHeight="1" x14ac:dyDescent="0.25">
      <c r="B285" s="151" t="s">
        <v>13</v>
      </c>
      <c r="C285" s="152"/>
      <c r="D285" s="153"/>
      <c r="E285" s="14">
        <f>SUM(E271:E284)</f>
        <v>33430683</v>
      </c>
      <c r="F285" s="14">
        <f>SUM(F271:F284)</f>
        <v>17781318.960000001</v>
      </c>
    </row>
    <row r="286" spans="2:6" ht="15" customHeight="1" x14ac:dyDescent="0.25">
      <c r="B286" s="5"/>
      <c r="C286" s="5"/>
      <c r="D286" s="87"/>
      <c r="E286" s="87"/>
      <c r="F286" s="89"/>
    </row>
    <row r="287" spans="2:6" ht="9.75" customHeight="1" x14ac:dyDescent="0.25">
      <c r="B287" s="5"/>
      <c r="C287" s="5"/>
      <c r="D287" s="87"/>
      <c r="E287" s="87"/>
      <c r="F287" s="89"/>
    </row>
    <row r="288" spans="2:6" ht="15" customHeight="1" x14ac:dyDescent="0.25">
      <c r="B288" s="5"/>
      <c r="C288" s="5"/>
      <c r="D288" s="103"/>
      <c r="E288" s="103"/>
      <c r="F288" s="103"/>
    </row>
    <row r="289" spans="2:9" ht="30.75" customHeight="1" x14ac:dyDescent="0.25">
      <c r="B289" s="149" t="s">
        <v>158</v>
      </c>
      <c r="C289" s="149"/>
      <c r="D289" s="149"/>
      <c r="E289" s="149"/>
      <c r="F289" s="149"/>
    </row>
    <row r="290" spans="2:9" ht="15" customHeight="1" x14ac:dyDescent="0.25">
      <c r="B290" s="23"/>
      <c r="C290" s="23"/>
      <c r="D290" s="23"/>
      <c r="E290" s="24"/>
      <c r="F290" s="65"/>
    </row>
    <row r="291" spans="2:9" ht="20.25" customHeight="1" x14ac:dyDescent="0.25">
      <c r="B291" s="99"/>
      <c r="C291" s="100"/>
      <c r="D291" s="101" t="s">
        <v>63</v>
      </c>
      <c r="E291" s="102" t="s">
        <v>6</v>
      </c>
      <c r="F291" s="102" t="s">
        <v>159</v>
      </c>
    </row>
    <row r="292" spans="2:9" ht="15" customHeight="1" x14ac:dyDescent="0.25">
      <c r="B292" s="3" t="s">
        <v>3</v>
      </c>
      <c r="C292" s="146" t="s">
        <v>9</v>
      </c>
      <c r="D292" s="147"/>
      <c r="E292" s="7">
        <f>SUM(E36+E137+E166+E173+E187)</f>
        <v>1785000</v>
      </c>
      <c r="F292" s="2">
        <f>SUM(F36+F137+F166+F173+F187)</f>
        <v>834294.75999999989</v>
      </c>
      <c r="H292" s="20"/>
    </row>
    <row r="293" spans="2:9" ht="15" customHeight="1" x14ac:dyDescent="0.25">
      <c r="B293" s="3" t="s">
        <v>7</v>
      </c>
      <c r="C293" s="146" t="s">
        <v>70</v>
      </c>
      <c r="D293" s="147"/>
      <c r="E293" s="7">
        <f>SUM(E140+E152)</f>
        <v>1270000</v>
      </c>
      <c r="F293" s="2">
        <f>SUM(F140+F152)</f>
        <v>1267515</v>
      </c>
      <c r="H293" s="85"/>
    </row>
    <row r="294" spans="2:9" ht="15" customHeight="1" x14ac:dyDescent="0.25">
      <c r="B294" s="3" t="s">
        <v>11</v>
      </c>
      <c r="C294" s="146" t="s">
        <v>16</v>
      </c>
      <c r="D294" s="147"/>
      <c r="E294" s="7">
        <f>SUM(E56+E88+E98+E153+E165+E174+E186+E219+E224+E235+E243+E246)</f>
        <v>7142000</v>
      </c>
      <c r="F294" s="2">
        <f>SUM(F56+F69+F88+F95+F98+F111+F115+F153+F165+F170+F174+F186+F219+F224+F235+F239+F243+F246)</f>
        <v>5350790.68</v>
      </c>
      <c r="H294" s="20"/>
      <c r="I294" s="20"/>
    </row>
    <row r="295" spans="2:9" ht="15" customHeight="1" x14ac:dyDescent="0.25">
      <c r="B295" s="3" t="s">
        <v>14</v>
      </c>
      <c r="C295" s="146" t="s">
        <v>12</v>
      </c>
      <c r="D295" s="147"/>
      <c r="E295" s="49">
        <f>SUM(E49+E68+E72+E79+E94+E102+E110+E114+E151+E169+E189+E200+E204+E214+E218+E227+E231+E234+E238)</f>
        <v>7612300</v>
      </c>
      <c r="F295" s="36">
        <f>SUM(F49+F68+F72+F79+F94+F102+F110+F114+F151+F189+F200+F204+F214+F218+F227+F231+F234+F238)</f>
        <v>2977607.23</v>
      </c>
      <c r="H295" s="20"/>
    </row>
    <row r="296" spans="2:9" ht="15" customHeight="1" x14ac:dyDescent="0.25">
      <c r="B296" s="3" t="s">
        <v>15</v>
      </c>
      <c r="C296" s="146" t="s">
        <v>10</v>
      </c>
      <c r="D296" s="147"/>
      <c r="E296" s="7">
        <f>SUM(E73+E80+E116)</f>
        <v>0</v>
      </c>
      <c r="F296" s="2">
        <f>SUM(F73+F80+F116)</f>
        <v>0</v>
      </c>
      <c r="H296" s="20"/>
    </row>
    <row r="297" spans="2:9" ht="15" customHeight="1" x14ac:dyDescent="0.25">
      <c r="B297" s="3" t="s">
        <v>18</v>
      </c>
      <c r="C297" s="146" t="s">
        <v>24</v>
      </c>
      <c r="D297" s="147"/>
      <c r="E297" s="7">
        <f>SUM(E48+E57+E76+E188+E207+E242)</f>
        <v>930000</v>
      </c>
      <c r="F297" s="2">
        <f>SUM(F48+F57+F76+F188+F207+F242)</f>
        <v>823385.66</v>
      </c>
      <c r="H297" s="20"/>
    </row>
    <row r="298" spans="2:9" ht="15" customHeight="1" x14ac:dyDescent="0.25">
      <c r="B298" s="3" t="s">
        <v>19</v>
      </c>
      <c r="C298" s="146" t="s">
        <v>25</v>
      </c>
      <c r="D298" s="147"/>
      <c r="E298" s="7">
        <f>SUM(E99+E103)</f>
        <v>4375000</v>
      </c>
      <c r="F298" s="2">
        <f>SUM(F99+F103)</f>
        <v>4110873.16</v>
      </c>
      <c r="H298" s="20"/>
    </row>
    <row r="299" spans="2:9" ht="15" customHeight="1" x14ac:dyDescent="0.25">
      <c r="B299" s="3" t="s">
        <v>20</v>
      </c>
      <c r="C299" s="146" t="s">
        <v>26</v>
      </c>
      <c r="D299" s="147"/>
      <c r="E299" s="7">
        <f>SUM(E86+E228)</f>
        <v>942000</v>
      </c>
      <c r="F299" s="2">
        <f>SUM(F86+F228)</f>
        <v>0</v>
      </c>
      <c r="H299" s="20"/>
    </row>
    <row r="300" spans="2:9" ht="15" customHeight="1" x14ac:dyDescent="0.25">
      <c r="B300" s="3" t="s">
        <v>22</v>
      </c>
      <c r="C300" s="146" t="s">
        <v>27</v>
      </c>
      <c r="D300" s="147"/>
      <c r="E300" s="7">
        <f>SUM(E91)</f>
        <v>205000</v>
      </c>
      <c r="F300" s="2">
        <f>SUM(F91)</f>
        <v>208462.41</v>
      </c>
    </row>
    <row r="301" spans="2:9" ht="15" customHeight="1" x14ac:dyDescent="0.25">
      <c r="B301" s="3" t="s">
        <v>23</v>
      </c>
      <c r="C301" s="146" t="s">
        <v>56</v>
      </c>
      <c r="D301" s="147"/>
      <c r="E301" s="7">
        <f>SUM(E211)</f>
        <v>70000</v>
      </c>
      <c r="F301" s="2">
        <f>SUM(F211)</f>
        <v>52146.09</v>
      </c>
    </row>
    <row r="302" spans="2:9" ht="15" customHeight="1" x14ac:dyDescent="0.25">
      <c r="B302" s="3" t="s">
        <v>59</v>
      </c>
      <c r="C302" s="146" t="s">
        <v>57</v>
      </c>
      <c r="D302" s="147"/>
      <c r="E302" s="7">
        <f>SUM(E83+E199+E223)</f>
        <v>685000</v>
      </c>
      <c r="F302" s="2">
        <f>SUM(F83+F199+F223)</f>
        <v>206118.64</v>
      </c>
      <c r="H302" s="20"/>
    </row>
    <row r="303" spans="2:9" ht="15" customHeight="1" x14ac:dyDescent="0.25">
      <c r="B303" s="3" t="s">
        <v>61</v>
      </c>
      <c r="C303" s="146" t="s">
        <v>82</v>
      </c>
      <c r="D303" s="147"/>
      <c r="E303" s="7">
        <v>0</v>
      </c>
      <c r="F303" s="2">
        <v>0</v>
      </c>
    </row>
    <row r="304" spans="2:9" ht="15" customHeight="1" x14ac:dyDescent="0.25">
      <c r="B304" s="3" t="s">
        <v>64</v>
      </c>
      <c r="C304" s="146" t="s">
        <v>83</v>
      </c>
      <c r="D304" s="147"/>
      <c r="E304" s="7">
        <f>SUM(E201)</f>
        <v>25000</v>
      </c>
      <c r="F304" s="2">
        <f>SUM(F201)</f>
        <v>19431.25</v>
      </c>
    </row>
    <row r="305" spans="1:6" ht="15" customHeight="1" x14ac:dyDescent="0.25">
      <c r="B305" s="3" t="s">
        <v>91</v>
      </c>
      <c r="C305" s="146" t="s">
        <v>98</v>
      </c>
      <c r="D305" s="147"/>
      <c r="E305" s="7">
        <f>SUM(E208)</f>
        <v>0</v>
      </c>
      <c r="F305" s="2">
        <f>SUM(F208)</f>
        <v>0</v>
      </c>
    </row>
    <row r="306" spans="1:6" ht="15" customHeight="1" x14ac:dyDescent="0.25">
      <c r="B306" s="3" t="s">
        <v>92</v>
      </c>
      <c r="C306" s="146" t="s">
        <v>113</v>
      </c>
      <c r="D306" s="147"/>
      <c r="E306" s="7">
        <f>SUM(E215)</f>
        <v>8239383</v>
      </c>
      <c r="F306" s="2">
        <f>SUM(F215)</f>
        <v>1930694.08</v>
      </c>
    </row>
    <row r="307" spans="1:6" ht="15" customHeight="1" x14ac:dyDescent="0.25">
      <c r="B307" s="3" t="s">
        <v>112</v>
      </c>
      <c r="C307" s="146" t="s">
        <v>101</v>
      </c>
      <c r="D307" s="147"/>
      <c r="E307" s="7">
        <f>SUM(E87)</f>
        <v>150000</v>
      </c>
      <c r="F307" s="2">
        <f>SUM(F87)</f>
        <v>0</v>
      </c>
    </row>
    <row r="308" spans="1:6" ht="15" customHeight="1" x14ac:dyDescent="0.25">
      <c r="B308" s="15"/>
      <c r="C308" s="151" t="s">
        <v>13</v>
      </c>
      <c r="D308" s="153"/>
      <c r="E308" s="14">
        <f>SUM(E292:E307)</f>
        <v>33430683</v>
      </c>
      <c r="F308" s="64">
        <f>SUM(F292:F307)</f>
        <v>17781318.960000001</v>
      </c>
    </row>
    <row r="310" spans="1:6" s="12" customFormat="1" ht="14.25" x14ac:dyDescent="0.2">
      <c r="A310" s="150"/>
      <c r="B310" s="150"/>
      <c r="C310" s="150"/>
      <c r="D310" s="150"/>
    </row>
    <row r="311" spans="1:6" s="12" customFormat="1" ht="44.25" customHeight="1" x14ac:dyDescent="0.2">
      <c r="A311" s="148" t="s">
        <v>174</v>
      </c>
      <c r="B311" s="148"/>
      <c r="C311" s="148"/>
      <c r="D311" s="148"/>
      <c r="E311" s="148"/>
      <c r="F311" s="148"/>
    </row>
    <row r="312" spans="1:6" s="12" customFormat="1" ht="26.25" customHeight="1" x14ac:dyDescent="0.2">
      <c r="B312" s="150" t="s">
        <v>176</v>
      </c>
      <c r="C312" s="150"/>
      <c r="D312" s="150"/>
      <c r="E312" s="150"/>
      <c r="F312" s="150"/>
    </row>
    <row r="313" spans="1:6" s="12" customFormat="1" ht="10.9" customHeight="1" x14ac:dyDescent="0.2">
      <c r="B313" s="86"/>
      <c r="C313" s="86"/>
      <c r="D313" s="86"/>
      <c r="E313" s="86"/>
      <c r="F313" s="86"/>
    </row>
    <row r="314" spans="1:6" s="12" customFormat="1" ht="14.25" customHeight="1" x14ac:dyDescent="0.2">
      <c r="B314" s="159" t="s">
        <v>33</v>
      </c>
      <c r="C314" s="159"/>
      <c r="D314" s="159"/>
      <c r="E314" s="159"/>
      <c r="F314" s="159"/>
    </row>
    <row r="315" spans="1:6" s="12" customFormat="1" ht="14.25" customHeight="1" x14ac:dyDescent="0.2">
      <c r="B315" s="159" t="s">
        <v>34</v>
      </c>
      <c r="C315" s="159"/>
      <c r="D315" s="159"/>
      <c r="E315" s="159"/>
      <c r="F315" s="159"/>
    </row>
    <row r="316" spans="1:6" s="12" customFormat="1" ht="14.25" customHeight="1" x14ac:dyDescent="0.2">
      <c r="B316" s="159" t="s">
        <v>35</v>
      </c>
      <c r="C316" s="159"/>
      <c r="D316" s="159"/>
      <c r="E316" s="159"/>
      <c r="F316" s="159"/>
    </row>
    <row r="317" spans="1:6" s="12" customFormat="1" ht="14.25" customHeight="1" x14ac:dyDescent="0.2">
      <c r="B317" s="159" t="s">
        <v>36</v>
      </c>
      <c r="C317" s="159"/>
      <c r="D317" s="159"/>
      <c r="E317" s="159"/>
      <c r="F317" s="159"/>
    </row>
    <row r="318" spans="1:6" s="12" customFormat="1" ht="14.25" x14ac:dyDescent="0.2">
      <c r="B318" s="86"/>
      <c r="C318" s="86"/>
      <c r="D318" s="86"/>
      <c r="E318" s="104"/>
      <c r="F318" s="105"/>
    </row>
    <row r="319" spans="1:6" s="12" customFormat="1" ht="14.25" customHeight="1" x14ac:dyDescent="0.2">
      <c r="B319" s="150" t="s">
        <v>171</v>
      </c>
      <c r="C319" s="150"/>
      <c r="D319" s="150"/>
      <c r="E319" s="150"/>
      <c r="F319" s="150"/>
    </row>
    <row r="320" spans="1:6" s="12" customFormat="1" ht="14.25" customHeight="1" x14ac:dyDescent="0.2">
      <c r="B320" s="150" t="s">
        <v>95</v>
      </c>
      <c r="C320" s="150"/>
      <c r="D320" s="150"/>
      <c r="E320" s="150"/>
      <c r="F320" s="150"/>
    </row>
    <row r="321" spans="2:6" s="12" customFormat="1" ht="14.25" customHeight="1" x14ac:dyDescent="0.2">
      <c r="B321" s="150" t="s">
        <v>173</v>
      </c>
      <c r="C321" s="150"/>
      <c r="D321" s="150"/>
      <c r="E321" s="150"/>
      <c r="F321" s="150"/>
    </row>
    <row r="322" spans="2:6" s="12" customFormat="1" ht="14.25" x14ac:dyDescent="0.2">
      <c r="B322" s="158" t="s">
        <v>172</v>
      </c>
      <c r="C322" s="158"/>
      <c r="D322" s="158"/>
      <c r="E322" s="158"/>
      <c r="F322" s="158"/>
    </row>
    <row r="323" spans="2:6" s="12" customFormat="1" ht="14.25" x14ac:dyDescent="0.2">
      <c r="B323" s="158" t="s">
        <v>172</v>
      </c>
      <c r="C323" s="158"/>
      <c r="D323" s="158"/>
      <c r="E323" s="158"/>
      <c r="F323" s="158"/>
    </row>
  </sheetData>
  <mergeCells count="238">
    <mergeCell ref="C300:D300"/>
    <mergeCell ref="B248:D248"/>
    <mergeCell ref="B265:F265"/>
    <mergeCell ref="B282:D282"/>
    <mergeCell ref="B262:F262"/>
    <mergeCell ref="B273:D273"/>
    <mergeCell ref="C301:D301"/>
    <mergeCell ref="B278:D278"/>
    <mergeCell ref="B275:D275"/>
    <mergeCell ref="B280:D280"/>
    <mergeCell ref="B267:F267"/>
    <mergeCell ref="B270:D270"/>
    <mergeCell ref="B272:D272"/>
    <mergeCell ref="B281:D281"/>
    <mergeCell ref="D238:D239"/>
    <mergeCell ref="B257:F257"/>
    <mergeCell ref="B258:F258"/>
    <mergeCell ref="A18:D18"/>
    <mergeCell ref="B28:F28"/>
    <mergeCell ref="A2:F2"/>
    <mergeCell ref="A9:F9"/>
    <mergeCell ref="A10:F10"/>
    <mergeCell ref="A11:F11"/>
    <mergeCell ref="A4:F4"/>
    <mergeCell ref="B6:F6"/>
    <mergeCell ref="B7:F7"/>
    <mergeCell ref="B8:F8"/>
    <mergeCell ref="A12:F12"/>
    <mergeCell ref="A13:F13"/>
    <mergeCell ref="A14:F14"/>
    <mergeCell ref="A17:F17"/>
    <mergeCell ref="A19:F19"/>
    <mergeCell ref="A20:D20"/>
    <mergeCell ref="A21:D21"/>
    <mergeCell ref="A22:D22"/>
    <mergeCell ref="A23:D23"/>
    <mergeCell ref="A24:D24"/>
    <mergeCell ref="A25:D25"/>
    <mergeCell ref="A26:D26"/>
    <mergeCell ref="A27:D27"/>
    <mergeCell ref="C33:D33"/>
    <mergeCell ref="B37:F37"/>
    <mergeCell ref="B38:D38"/>
    <mergeCell ref="C45:D45"/>
    <mergeCell ref="C47:D47"/>
    <mergeCell ref="C51:D51"/>
    <mergeCell ref="C55:D55"/>
    <mergeCell ref="C79:C80"/>
    <mergeCell ref="B81:F81"/>
    <mergeCell ref="C72:C73"/>
    <mergeCell ref="B74:F74"/>
    <mergeCell ref="B66:F66"/>
    <mergeCell ref="D72:D73"/>
    <mergeCell ref="E72:E73"/>
    <mergeCell ref="C48:C49"/>
    <mergeCell ref="B48:B49"/>
    <mergeCell ref="B59:D59"/>
    <mergeCell ref="B68:B69"/>
    <mergeCell ref="B72:B73"/>
    <mergeCell ref="C68:C69"/>
    <mergeCell ref="B70:F70"/>
    <mergeCell ref="B52:B53"/>
    <mergeCell ref="C52:C53"/>
    <mergeCell ref="D52:D53"/>
    <mergeCell ref="C134:D134"/>
    <mergeCell ref="C148:D148"/>
    <mergeCell ref="C162:D162"/>
    <mergeCell ref="C183:D183"/>
    <mergeCell ref="B106:B107"/>
    <mergeCell ref="C114:C115"/>
    <mergeCell ref="C223:C224"/>
    <mergeCell ref="B154:F154"/>
    <mergeCell ref="B157:F157"/>
    <mergeCell ref="B180:F180"/>
    <mergeCell ref="B178:F178"/>
    <mergeCell ref="B179:F179"/>
    <mergeCell ref="B186:B189"/>
    <mergeCell ref="B173:B174"/>
    <mergeCell ref="C173:C174"/>
    <mergeCell ref="B163:F163"/>
    <mergeCell ref="B165:B166"/>
    <mergeCell ref="C165:C166"/>
    <mergeCell ref="B138:F138"/>
    <mergeCell ref="B117:D117"/>
    <mergeCell ref="B141:F141"/>
    <mergeCell ref="B142:D142"/>
    <mergeCell ref="C160:F160"/>
    <mergeCell ref="B169:B170"/>
    <mergeCell ref="C102:C103"/>
    <mergeCell ref="B108:F108"/>
    <mergeCell ref="C86:C88"/>
    <mergeCell ref="B89:F89"/>
    <mergeCell ref="B126:F126"/>
    <mergeCell ref="B132:F132"/>
    <mergeCell ref="B129:F129"/>
    <mergeCell ref="B130:F130"/>
    <mergeCell ref="B131:F131"/>
    <mergeCell ref="B127:F127"/>
    <mergeCell ref="B128:F128"/>
    <mergeCell ref="C94:C95"/>
    <mergeCell ref="B94:B95"/>
    <mergeCell ref="B102:B103"/>
    <mergeCell ref="B96:F96"/>
    <mergeCell ref="C98:C99"/>
    <mergeCell ref="B100:F100"/>
    <mergeCell ref="B119:F119"/>
    <mergeCell ref="B120:F120"/>
    <mergeCell ref="B121:F121"/>
    <mergeCell ref="B122:F122"/>
    <mergeCell ref="B123:F123"/>
    <mergeCell ref="B124:F124"/>
    <mergeCell ref="B125:F125"/>
    <mergeCell ref="C31:F31"/>
    <mergeCell ref="C35:D35"/>
    <mergeCell ref="C43:F43"/>
    <mergeCell ref="B112:F112"/>
    <mergeCell ref="B149:F149"/>
    <mergeCell ref="B135:F135"/>
    <mergeCell ref="F72:F73"/>
    <mergeCell ref="D79:D80"/>
    <mergeCell ref="E79:E80"/>
    <mergeCell ref="F79:F80"/>
    <mergeCell ref="C106:C107"/>
    <mergeCell ref="D106:D107"/>
    <mergeCell ref="B46:F46"/>
    <mergeCell ref="C110:C111"/>
    <mergeCell ref="B110:B111"/>
    <mergeCell ref="E106:E107"/>
    <mergeCell ref="F106:F107"/>
    <mergeCell ref="B92:F92"/>
    <mergeCell ref="B77:F77"/>
    <mergeCell ref="B144:F144"/>
    <mergeCell ref="B145:F145"/>
    <mergeCell ref="B146:F146"/>
    <mergeCell ref="B40:F40"/>
    <mergeCell ref="B41:F41"/>
    <mergeCell ref="B322:F322"/>
    <mergeCell ref="B323:F323"/>
    <mergeCell ref="B316:F316"/>
    <mergeCell ref="B317:F317"/>
    <mergeCell ref="B319:F319"/>
    <mergeCell ref="B320:F320"/>
    <mergeCell ref="B321:F321"/>
    <mergeCell ref="B312:F312"/>
    <mergeCell ref="B314:F314"/>
    <mergeCell ref="B315:F315"/>
    <mergeCell ref="C294:D294"/>
    <mergeCell ref="C295:D295"/>
    <mergeCell ref="C296:D296"/>
    <mergeCell ref="C297:D297"/>
    <mergeCell ref="C298:D298"/>
    <mergeCell ref="C299:D299"/>
    <mergeCell ref="A311:F311"/>
    <mergeCell ref="B289:F289"/>
    <mergeCell ref="B271:D271"/>
    <mergeCell ref="B274:D274"/>
    <mergeCell ref="A310:D310"/>
    <mergeCell ref="B285:D285"/>
    <mergeCell ref="C308:D308"/>
    <mergeCell ref="C303:D303"/>
    <mergeCell ref="C304:D304"/>
    <mergeCell ref="C305:D305"/>
    <mergeCell ref="C302:D302"/>
    <mergeCell ref="C307:D307"/>
    <mergeCell ref="C292:D292"/>
    <mergeCell ref="C293:D293"/>
    <mergeCell ref="C306:D306"/>
    <mergeCell ref="B283:D283"/>
    <mergeCell ref="B284:D284"/>
    <mergeCell ref="B276:D276"/>
    <mergeCell ref="B176:D176"/>
    <mergeCell ref="B175:F175"/>
    <mergeCell ref="B167:F167"/>
    <mergeCell ref="B279:D279"/>
    <mergeCell ref="C218:C219"/>
    <mergeCell ref="B269:D269"/>
    <mergeCell ref="B190:F190"/>
    <mergeCell ref="B191:D191"/>
    <mergeCell ref="B184:F184"/>
    <mergeCell ref="C186:C189"/>
    <mergeCell ref="B193:F193"/>
    <mergeCell ref="B250:F250"/>
    <mergeCell ref="B251:F251"/>
    <mergeCell ref="B252:F252"/>
    <mergeCell ref="B259:F259"/>
    <mergeCell ref="B260:F260"/>
    <mergeCell ref="B261:F261"/>
    <mergeCell ref="B227:B228"/>
    <mergeCell ref="E238:E239"/>
    <mergeCell ref="F238:F239"/>
    <mergeCell ref="C227:C228"/>
    <mergeCell ref="C169:C170"/>
    <mergeCell ref="B238:B239"/>
    <mergeCell ref="B277:D277"/>
    <mergeCell ref="B114:B115"/>
    <mergeCell ref="B116:F116"/>
    <mergeCell ref="B253:F253"/>
    <mergeCell ref="B254:F254"/>
    <mergeCell ref="B255:F255"/>
    <mergeCell ref="B256:F256"/>
    <mergeCell ref="C196:D196"/>
    <mergeCell ref="C238:C239"/>
    <mergeCell ref="B207:B208"/>
    <mergeCell ref="C207:C208"/>
    <mergeCell ref="B214:B215"/>
    <mergeCell ref="C214:C215"/>
    <mergeCell ref="B199:B201"/>
    <mergeCell ref="C199:C201"/>
    <mergeCell ref="B197:F197"/>
    <mergeCell ref="B218:B219"/>
    <mergeCell ref="B234:B235"/>
    <mergeCell ref="B242:B243"/>
    <mergeCell ref="C242:C243"/>
    <mergeCell ref="C234:C235"/>
    <mergeCell ref="B223:B224"/>
    <mergeCell ref="B151:B153"/>
    <mergeCell ref="C151:C153"/>
    <mergeCell ref="B155:D155"/>
    <mergeCell ref="B44:F44"/>
    <mergeCell ref="B50:F50"/>
    <mergeCell ref="B54:F54"/>
    <mergeCell ref="B60:F60"/>
    <mergeCell ref="B98:B99"/>
    <mergeCell ref="B79:B80"/>
    <mergeCell ref="B86:B88"/>
    <mergeCell ref="C65:D65"/>
    <mergeCell ref="B56:B57"/>
    <mergeCell ref="F52:F53"/>
    <mergeCell ref="D68:D69"/>
    <mergeCell ref="E68:E69"/>
    <mergeCell ref="F68:F69"/>
    <mergeCell ref="C56:C57"/>
    <mergeCell ref="B58:F58"/>
    <mergeCell ref="B61:F61"/>
    <mergeCell ref="B62:F62"/>
    <mergeCell ref="B63:F63"/>
    <mergeCell ref="B84:F84"/>
    <mergeCell ref="E52:E53"/>
  </mergeCells>
  <phoneticPr fontId="18" type="noConversion"/>
  <pageMargins left="0.70866141732283472" right="0.31496062992125984" top="0.35433070866141736"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Mato</dc:creator>
  <cp:lastModifiedBy>Matea Rešetar</cp:lastModifiedBy>
  <cp:lastPrinted>2023-03-27T13:26:57Z</cp:lastPrinted>
  <dcterms:created xsi:type="dcterms:W3CDTF">2020-11-24T20:22:12Z</dcterms:created>
  <dcterms:modified xsi:type="dcterms:W3CDTF">2023-05-03T07:18:25Z</dcterms:modified>
</cp:coreProperties>
</file>