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P:\GRADSKO_VIJECE\VIJEĆE 2022\9. SJEDNICA - 24.05.2022\3. TOČKA - IZVRŠENJE PROGRAMA GRAĐENJA I ODRŽAVANJA KI ZA 2021. GODINU\"/>
    </mc:Choice>
  </mc:AlternateContent>
  <xr:revisionPtr revIDLastSave="0" documentId="13_ncr:1_{FCFA035B-2CCB-42D4-B151-AE686116D6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1" i="1" l="1"/>
  <c r="E241" i="1"/>
  <c r="F112" i="1"/>
  <c r="E112" i="1"/>
  <c r="F160" i="1"/>
  <c r="E160" i="1"/>
  <c r="F240" i="1"/>
  <c r="F242" i="1"/>
  <c r="F243" i="1"/>
  <c r="F244" i="1"/>
  <c r="F245" i="1"/>
  <c r="F246" i="1"/>
  <c r="F247" i="1"/>
  <c r="E247" i="1"/>
  <c r="E246" i="1"/>
  <c r="E245" i="1"/>
  <c r="E244" i="1"/>
  <c r="E243" i="1"/>
  <c r="E242" i="1"/>
  <c r="E240" i="1"/>
  <c r="E248" i="1"/>
  <c r="F197" i="1"/>
  <c r="E197" i="1"/>
  <c r="F73" i="1"/>
  <c r="E73" i="1"/>
  <c r="F44" i="1"/>
  <c r="E44" i="1"/>
  <c r="F233" i="1"/>
  <c r="E233" i="1"/>
  <c r="F176" i="1"/>
  <c r="F232" i="1"/>
  <c r="E176" i="1"/>
  <c r="E232" i="1"/>
  <c r="F231" i="1"/>
  <c r="E231" i="1"/>
  <c r="E129" i="1"/>
  <c r="E228" i="1"/>
  <c r="F227" i="1"/>
  <c r="E227" i="1"/>
  <c r="F226" i="1"/>
  <c r="E226" i="1"/>
  <c r="F225" i="1"/>
  <c r="E225" i="1"/>
  <c r="F248" i="1"/>
  <c r="F140" i="1"/>
  <c r="F229" i="1"/>
  <c r="F129" i="1"/>
  <c r="F228" i="1"/>
  <c r="E140" i="1"/>
  <c r="E229" i="1"/>
  <c r="E234" i="1"/>
  <c r="F234" i="1"/>
</calcChain>
</file>

<file path=xl/sharedStrings.xml><?xml version="1.0" encoding="utf-8"?>
<sst xmlns="http://schemas.openxmlformats.org/spreadsheetml/2006/main" count="261" uniqueCount="149">
  <si>
    <t>1.</t>
  </si>
  <si>
    <t>NERAZVRSTANE CESTE</t>
  </si>
  <si>
    <t>planirano</t>
  </si>
  <si>
    <t>2.</t>
  </si>
  <si>
    <t>ukupno kn:</t>
  </si>
  <si>
    <t>Komunalni doprinosi</t>
  </si>
  <si>
    <t>3.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</si>
  <si>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</si>
  <si>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</si>
  <si>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</si>
  <si>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</si>
  <si>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</si>
  <si>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JAVNE ZELENE POVRŠINE</t>
  </si>
  <si>
    <t>Zelenjak - splash park - izgradnja i uređenje</t>
  </si>
  <si>
    <t>Izgradnja bike parka</t>
  </si>
  <si>
    <t>6.</t>
  </si>
  <si>
    <t>7.</t>
  </si>
  <si>
    <t>8.</t>
  </si>
  <si>
    <t>GRAĐEVINE I UREĐAJI JAVNE NAMJENE</t>
  </si>
  <si>
    <t>Vodovodi, plinovodi i kanalizacija na području Ivanić-Grada</t>
  </si>
  <si>
    <t>Prihodi od prodaje nefinancijske imovine</t>
  </si>
  <si>
    <t>Namjenski primici od zaduživanja</t>
  </si>
  <si>
    <t>Ostali prihodi za posebne namjene</t>
  </si>
  <si>
    <t>Šumski doprinos</t>
  </si>
  <si>
    <t>JAVNA RASVJETA</t>
  </si>
  <si>
    <t>Proširenje mreže javne rasvjete</t>
  </si>
  <si>
    <t xml:space="preserve">GROBLJA </t>
  </si>
  <si>
    <t>Izrada projektne dokumentacije za Novo groblje</t>
  </si>
  <si>
    <t>POSTOJEĆE GRAĐEVINE KOMUNALNE INFRASTRUKTURE KOJE ĆE SE REKONSTRUIRATI I NAČIN REKONSTRUKCIJE</t>
  </si>
  <si>
    <t>Energetska obnova zgrade Javne vatrogasne postrojbe</t>
  </si>
  <si>
    <t>Klasa:</t>
  </si>
  <si>
    <t>Urbroj:</t>
  </si>
  <si>
    <t xml:space="preserve">                                                                                     Željko Pongrac, pravnik kriminalist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</si>
  <si>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</si>
  <si>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</si>
  <si>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</si>
  <si>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</si>
  <si>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</si>
  <si>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>JAVNE PROMETNE POVRŠINE NA KOJIMA NIJE DOPUŠTEN PROMET MOTORNIH VOZILA</t>
  </si>
  <si>
    <t>izvršeno</t>
  </si>
  <si>
    <t xml:space="preserve">       G  R  A  Đ  E  V  I  N  E</t>
  </si>
  <si>
    <t>I Z V O R    F I N A N C I R A N J A</t>
  </si>
  <si>
    <t xml:space="preserve">Legalizacija nezakonito izgrađenih zgrada javne namjene </t>
  </si>
  <si>
    <t>Višak prihoda, namjenski prihodi</t>
  </si>
  <si>
    <t>Prostorno planiranje, urbanistički planovi</t>
  </si>
  <si>
    <t>Postavljanje fotonaponske Elektrane na zgradi Visoke škole</t>
  </si>
  <si>
    <t>Programom za 2021. utvrđeni su objekti komunalne infrastrukture čija se priprema za izgradnju i izgradnja planirala tijekom 2021. godine.</t>
  </si>
  <si>
    <t xml:space="preserve"> -  kapitalne pomoći</t>
  </si>
  <si>
    <t xml:space="preserve"> -  komunalni doprinos</t>
  </si>
  <si>
    <t xml:space="preserve"> -  ostali prihodi za posebne namjene</t>
  </si>
  <si>
    <t xml:space="preserve"> -  naknada za pridobivanje ener. min. sirovina, rudna renta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</si>
  <si>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</si>
  <si>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</si>
  <si>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</si>
  <si>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</si>
  <si>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 xml:space="preserve"> -  šumski doprinos</t>
  </si>
  <si>
    <t xml:space="preserve"> -  komunalni doprinosi</t>
  </si>
  <si>
    <t>3.   Građevine komunalne infrastrukture  koje će se graditi izvan građevinskog područja</t>
  </si>
  <si>
    <t>4.   Postojeće građevine komunalne infrastrukture  koje će se rekonstruirati i način rekonstrukcije</t>
  </si>
  <si>
    <t>5.   Građevine komunalne infrastrukture  koje će se uklanjati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</si>
  <si>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</si>
  <si>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</si>
  <si>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</si>
  <si>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</si>
  <si>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</si>
  <si>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</si>
  <si>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</si>
  <si>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</si>
  <si>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 -   nerazvrstane ceste</t>
  </si>
  <si>
    <t xml:space="preserve"> -   javne prometne površine na kojima nije dopušten promet motornih vozila</t>
  </si>
  <si>
    <t xml:space="preserve"> -   javna parkirališta </t>
  </si>
  <si>
    <t xml:space="preserve"> -   javne garaže</t>
  </si>
  <si>
    <t xml:space="preserve"> -   javne zelene površine</t>
  </si>
  <si>
    <t xml:space="preserve"> -   građevine i uređaji javne namjene</t>
  </si>
  <si>
    <t xml:space="preserve"> -   javna rasvjeta</t>
  </si>
  <si>
    <t xml:space="preserve"> -   groblja i krematoriji na grobljima</t>
  </si>
  <si>
    <t xml:space="preserve"> -   građevine namijenjene obavljanju javnog prijevoza</t>
  </si>
  <si>
    <t>a)   JAVNE PROM. POV. NA KOJIMA NIJE DOP. PROMET MOT. VOZ.</t>
  </si>
  <si>
    <t>b)   JAVNE ZELENE POVRŠINE</t>
  </si>
  <si>
    <t>c)   GRAĐEVINE I UREĐAJI JAVNE NAMJENE</t>
  </si>
  <si>
    <t>d)   JAVNA RASVJETA</t>
  </si>
  <si>
    <t xml:space="preserve">e)   GROBLJA </t>
  </si>
  <si>
    <t>f)   NERAZVRSTANE CESTE</t>
  </si>
  <si>
    <t>g)   JAVNE ZELENE POVRŠINE</t>
  </si>
  <si>
    <t>h)   GRAĐEVINE I UREĐAJI JAVNE NAMJENE</t>
  </si>
  <si>
    <t xml:space="preserve">2.  </t>
  </si>
  <si>
    <t>Za investicije gradnje objekata i komunalne infrastrukture planiran je / izvršen iznos po stavkama:</t>
  </si>
  <si>
    <t xml:space="preserve">Tehničko tehnološka dokumentacija </t>
  </si>
  <si>
    <t xml:space="preserve"> -  višak prihoda namjenski prihodi</t>
  </si>
  <si>
    <t xml:space="preserve">Poduzetnički inkubator </t>
  </si>
  <si>
    <r>
      <rPr>
        <b/>
        <sz val="10"/>
        <color theme="1"/>
        <rFont val="Arial"/>
        <family val="2"/>
        <charset val="238"/>
      </rPr>
      <t>1.  Proširenje mreže javne rasvjete</t>
    </r>
    <r>
      <rPr>
        <sz val="10"/>
        <color theme="1"/>
        <rFont val="Arial"/>
        <family val="2"/>
        <charset val="238"/>
      </rPr>
      <t xml:space="preserve"> - odnosi se na radove i potrebni materijal vezano uz proširenje mreže javne rasvjete u ulici Ljudevita Gaja, te proširenje mreže javne rasvjete u ulici Milke Trnine.</t>
    </r>
  </si>
  <si>
    <t>Ivanić-Grad ___________ 2022.</t>
  </si>
  <si>
    <r>
      <rPr>
        <b/>
        <sz val="10"/>
        <rFont val="Arial"/>
        <family val="2"/>
        <charset val="238"/>
      </rPr>
      <t>2.  Zelenjak - splash park - izgradnja i uređenje</t>
    </r>
    <r>
      <rPr>
        <sz val="10"/>
        <rFont val="Arial"/>
        <family val="2"/>
        <charset val="238"/>
      </rPr>
      <t xml:space="preserve"> - izvršenje obuhvaća izvedbu građevinskih radova na vodenom dječjem igralištu, opremu strojarnice, dobavu i postavu opreme i uređaja (vodena atrakcija, klupe), umjetne trave. </t>
    </r>
  </si>
  <si>
    <r>
      <t xml:space="preserve">1.  Izrada projektne dokumentacije za Novo groblje </t>
    </r>
    <r>
      <rPr>
        <sz val="10"/>
        <rFont val="Arial"/>
        <family val="2"/>
        <charset val="238"/>
      </rPr>
      <t>- tijekom 2021. godine izvršeno je ugovaranje izrade projektne dokumentacije za ishođenje lokacijske dozvole za izgradnju novoga groblja u Ivanić-Gradu (ulica Josipa Posilovića). U izvještajnoj godini izrađene su varijante skica idejnog rješenja sa različitim prijedlozima rješenja. Ugovoreni radovi projektiranja nastavljaju se u 2022. godini.</t>
    </r>
  </si>
  <si>
    <r>
      <rPr>
        <b/>
        <sz val="10"/>
        <rFont val="Arial"/>
        <family val="2"/>
        <charset val="238"/>
      </rPr>
      <t>5.  Vodovodi, plinovodi i kanalizacija na području Ivanić-Grada</t>
    </r>
    <r>
      <rPr>
        <sz val="10"/>
        <rFont val="Arial"/>
        <family val="2"/>
        <charset val="238"/>
      </rPr>
      <t xml:space="preserve"> - izvršenje se odnosi na izvođenje građevinskih radova prilikom rekonstrukcije plinske instalacije u ulici F. Moguša, zatim na izvođenje građevinskih radova na sanaciji plinovoda kod zgrade u ulici Ljudevita Gaja, te troškova ugradnje kontrolnog brojila za kafić </t>
    </r>
    <r>
      <rPr>
        <i/>
        <sz val="10"/>
        <rFont val="Arial"/>
        <family val="2"/>
        <charset val="238"/>
      </rPr>
      <t>Zelenjak</t>
    </r>
    <r>
      <rPr>
        <sz val="10"/>
        <rFont val="Arial"/>
        <family val="2"/>
        <charset val="238"/>
      </rPr>
      <t xml:space="preserve">, i ugradnje kontrolnog brojila za restoran </t>
    </r>
    <r>
      <rPr>
        <i/>
        <sz val="10"/>
        <rFont val="Arial"/>
        <family val="2"/>
        <charset val="238"/>
      </rPr>
      <t>Dribling</t>
    </r>
    <r>
      <rPr>
        <sz val="10"/>
        <rFont val="Arial"/>
        <family val="2"/>
        <charset val="238"/>
      </rPr>
      <t xml:space="preserve">. </t>
    </r>
  </si>
  <si>
    <r>
      <rPr>
        <b/>
        <sz val="10"/>
        <rFont val="Arial"/>
        <family val="2"/>
        <charset val="238"/>
      </rPr>
      <t>6.  Prostorno planiranje, urbanistički planovi</t>
    </r>
    <r>
      <rPr>
        <sz val="10"/>
        <rFont val="Arial"/>
        <family val="2"/>
        <charset val="238"/>
      </rPr>
      <t xml:space="preserve"> - troškovi izvršenja se odnose na izradu </t>
    </r>
    <r>
      <rPr>
        <i/>
        <sz val="10"/>
        <rFont val="Arial"/>
        <family val="2"/>
        <charset val="238"/>
      </rPr>
      <t>Nacrta izvješća o stanju u prostoru Grada Ivanić-Grada</t>
    </r>
    <r>
      <rPr>
        <sz val="10"/>
        <rFont val="Arial"/>
        <family val="2"/>
        <charset val="238"/>
      </rPr>
      <t xml:space="preserve">, te na izradu </t>
    </r>
    <r>
      <rPr>
        <i/>
        <sz val="10"/>
        <rFont val="Arial"/>
        <family val="2"/>
        <charset val="238"/>
      </rPr>
      <t>VI. izmjena i dopuna Urbanističkog plana uređenja UPU-4 za područje Grada Ivanić-Grada, Donji Šarampov i Jalševec Breški.</t>
    </r>
  </si>
  <si>
    <r>
      <rPr>
        <b/>
        <sz val="10"/>
        <rFont val="Arial"/>
        <family val="2"/>
        <charset val="238"/>
      </rPr>
      <t>7.  Postavljanje fotonaponske Elektrane na zgradi Visoke škole</t>
    </r>
    <r>
      <rPr>
        <sz val="10"/>
        <rFont val="Arial"/>
        <family val="2"/>
        <charset val="238"/>
      </rPr>
      <t xml:space="preserve"> - tijekom lipnja započeli su radovi na ugradnji solarnih panela i fotonaponske elektrane na krovu zgrade visoke škole u Moslavačkoj ulici. Radovi su završeni u izvještajnoj godini, te je vrijednost radova izvedena unutar planiranih proračunskih sredstava.</t>
    </r>
  </si>
  <si>
    <r>
      <rPr>
        <b/>
        <sz val="10"/>
        <rFont val="Arial"/>
        <family val="2"/>
        <charset val="238"/>
      </rPr>
      <t>8.  Poduzetnički inkubator</t>
    </r>
    <r>
      <rPr>
        <sz val="10"/>
        <rFont val="Arial"/>
        <family val="2"/>
        <charset val="238"/>
      </rPr>
      <t xml:space="preserve"> - troškovi u iznosu od 83.564,86 kn odnose se na izvedbu pregradnih zidova te elektroinstalacije na prvom katu čime se dobilo šest prostorija (uredi) za poslovne korisnike. Radovi su u potpunosti izvedeni.</t>
    </r>
  </si>
  <si>
    <t xml:space="preserve">Nogostup i biciklistička staza Dubrovčak - Posavski Bregi </t>
  </si>
  <si>
    <t xml:space="preserve">Izrada projektne dokumentacije za pješački most preko potoka Žeravinec </t>
  </si>
  <si>
    <r>
      <rPr>
        <b/>
        <sz val="10"/>
        <rFont val="Arial"/>
        <family val="2"/>
        <charset val="238"/>
      </rPr>
      <t>1.</t>
    </r>
    <r>
      <rPr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Nogostup i biciklistička staza od naselja Dubrovčak do naselja Posavski Bregi</t>
    </r>
    <r>
      <rPr>
        <sz val="10"/>
        <rFont val="Arial"/>
        <family val="2"/>
        <charset val="238"/>
      </rPr>
      <t xml:space="preserve"> - nakon izrade projektne dokumentacije i ishođenja građevinske dozvole, u 2021. godini izvršeno je plaćanje vodnog doprinosa Hrvatskim vodama u iznosu od 5.167,33 kn.</t>
    </r>
  </si>
  <si>
    <r>
      <rPr>
        <b/>
        <sz val="10"/>
        <rFont val="Arial"/>
        <family val="2"/>
        <charset val="238"/>
      </rPr>
      <t>2.</t>
    </r>
    <r>
      <rPr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 xml:space="preserve">Izgradnja trga u Posavskim Bregima - </t>
    </r>
    <r>
      <rPr>
        <sz val="10"/>
        <rFont val="Arial"/>
        <family val="2"/>
        <charset val="238"/>
      </rPr>
      <t xml:space="preserve">izvršenje se odnosi na izradu projektne dokumentacije za                  novi projekt -  izgradnja tržnice u Posavskim bregima za građevinsku dozvolu. </t>
    </r>
  </si>
  <si>
    <r>
      <rPr>
        <b/>
        <sz val="10"/>
        <rFont val="Arial"/>
        <family val="2"/>
        <charset val="238"/>
      </rPr>
      <t>3.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Izrada projektne dokumentacije za pješački most preko potoka Žeravinec - </t>
    </r>
    <r>
      <rPr>
        <sz val="10"/>
        <rFont val="Arial"/>
        <family val="2"/>
        <charset val="238"/>
      </rPr>
      <t>tijekom 2021. godine izvršeno je ugovaranje i izrada idejnog rješenja za izgradnju pješačkog mosta preko potoka Žeravinec pokraj sportske dvorane.</t>
    </r>
  </si>
  <si>
    <t xml:space="preserve">Zelenjak - umjetna trava  na rukometnom igralištu, trafostanica </t>
  </si>
  <si>
    <t>Izgradnja i opremanje dječjeg igrališta  u Ivanićkom Graberju</t>
  </si>
  <si>
    <r>
      <rPr>
        <b/>
        <sz val="10"/>
        <rFont val="Arial"/>
        <family val="2"/>
        <charset val="238"/>
      </rPr>
      <t>1.  Zelenjak - umjetna trava  na rukometnom igralištu, trafostanica</t>
    </r>
    <r>
      <rPr>
        <sz val="10"/>
        <rFont val="Arial"/>
        <family val="2"/>
        <charset val="238"/>
      </rPr>
      <t xml:space="preserve"> - tijekom 2021. godine započeli su radovi na uređenju rukometnog betonskog igrališta, izvedena je nova sportska podloga, te je izvedena nova trafostanica radi povećanja potrošnje električne energije izgradnjom novih sadržaja.</t>
    </r>
  </si>
  <si>
    <t xml:space="preserve">Izrada projektne dokumentacije uređenja rijeke Lonje </t>
  </si>
  <si>
    <r>
      <rPr>
        <b/>
        <sz val="10"/>
        <rFont val="Arial"/>
        <family val="2"/>
        <charset val="238"/>
      </rPr>
      <t>3.  Izgradnja bike parka</t>
    </r>
    <r>
      <rPr>
        <sz val="10"/>
        <rFont val="Arial"/>
        <family val="2"/>
        <charset val="238"/>
      </rPr>
      <t xml:space="preserve"> - izgradnja bike parka na SP Zelenjak, izvršenje obuhvaća građevinske radove na pripremi podloge (iskopi, armiranje i betoniranje podloge), demontažu postojećeg bike parka kod školsko-sportske dvorane srednje škole Ivan Švear, prijevoz, te montažu iste, kao i nabavu i ugradnju dodatne opreme.</t>
    </r>
  </si>
  <si>
    <r>
      <rPr>
        <b/>
        <sz val="10"/>
        <rFont val="Arial"/>
        <family val="2"/>
        <charset val="238"/>
      </rPr>
      <t>5.  Izrada projektne dokumentacije uređenje rijeke Lonje</t>
    </r>
    <r>
      <rPr>
        <sz val="10"/>
        <rFont val="Arial"/>
        <family val="2"/>
        <charset val="238"/>
      </rPr>
      <t xml:space="preserve"> - izvršenje se odnosi na izradu projektno tehničke dokumentacije za izvedbu praga sa zapornicom i uređenje vodotoka rijeke Lonje. Projektom je predviđeno izvođenje radova u dvije etape, na dvije lokacije: prva lokacija (etapa 1) će se izvoditi na poziciji ispred Naftalana, a druga lokacija (etapa 2) između mosta u ulici Kralja Tomislava i mosta u Savskoj ulici.              Obadvije zone zahvata (etapa 1 i etapa 2) obuhvaćaju radove izrade praga sa zapornicom te oblaganje korita rijeke Lonje betonom u dužini 30 m svaka. </t>
    </r>
  </si>
  <si>
    <t xml:space="preserve">Izrada projektne dokumentacije za Dom za hrvatske branitelje i obitelj </t>
  </si>
  <si>
    <t xml:space="preserve">Izgradnja školske dvorane u Ivanićkom Graberju </t>
  </si>
  <si>
    <t>Izvođenje radova na ugradnji solarnih panela na javnim objektima</t>
  </si>
  <si>
    <r>
      <rPr>
        <b/>
        <sz val="10"/>
        <rFont val="Arial"/>
        <family val="2"/>
        <charset val="238"/>
      </rPr>
      <t>1.  Izrada projektne dokumentacije za Dom za hrvatske branitelje i obitelj</t>
    </r>
    <r>
      <rPr>
        <sz val="10"/>
        <rFont val="Arial"/>
        <family val="2"/>
        <charset val="238"/>
      </rPr>
      <t xml:space="preserve"> - u programu su planirana sredstva za izradu projektne dokumentacije u iznosu od 400.000,00 kn. Tijekom izvještajne godine nisu ugovoreni radovi za izradu projektne dokumentacije.</t>
    </r>
  </si>
  <si>
    <t xml:space="preserve">Rekonstrukcija Hercegovačke ulice i ulice Stjepana Gregorka </t>
  </si>
  <si>
    <t>Unapređenje prometne infrastrukture u Poduzetničkoj zoni UPU 3</t>
  </si>
  <si>
    <r>
      <rPr>
        <b/>
        <sz val="10"/>
        <color theme="1"/>
        <rFont val="Arial"/>
        <family val="2"/>
        <charset val="238"/>
      </rPr>
      <t>1.  Rekonstrukcija Hercegovačke ulice i ulice Stjepana Gregorka</t>
    </r>
    <r>
      <rPr>
        <sz val="10"/>
        <color theme="1"/>
        <rFont val="Arial"/>
        <family val="2"/>
        <charset val="238"/>
      </rPr>
      <t xml:space="preserve"> - nakon izrade projektne dokumentacije i ishođenja građevinske dozvole, u 2021. godini izvršeno je plaćanje vodnog doprinosa Hrvatskim vodama u iznosu od 6.249,72 kn.</t>
    </r>
  </si>
  <si>
    <t>Izgradnja šetnica uz rijeku Lonju, od Plinskog mosta i od Savske ulice prema jugu</t>
  </si>
  <si>
    <t>Izgradnja šetnice od mosta u ulici K. Tomislava do mosta u Savskoj ulici</t>
  </si>
  <si>
    <r>
      <t xml:space="preserve">1.  Izgradnja šetnica uz rijeku Lonju, od Plinskog mosta i od Savske ulice prema jugu - </t>
    </r>
    <r>
      <rPr>
        <sz val="10"/>
        <color theme="1"/>
        <rFont val="Arial"/>
        <family val="2"/>
        <charset val="238"/>
      </rPr>
      <t>izvršenje se odnosi na izradu projektno-tehničke dokumentacije i ishođenja građevinske dozvole za izgradnju šetnice uz rijeku Lonju, od plinskog mosta do kanala Žeravinec i od Savske ulice prema jugu, a planirana sredstva za izvođenje radova prenose se u 2022. godinu, kada se očekuje realizacije projekta.</t>
    </r>
  </si>
  <si>
    <r>
      <t xml:space="preserve">2.  Izgradnja šetnice od mosta u ulici K. Tomislava do mosta u Savskoj ulici - </t>
    </r>
    <r>
      <rPr>
        <sz val="10"/>
        <color theme="1"/>
        <rFont val="Arial"/>
        <family val="2"/>
        <charset val="238"/>
      </rPr>
      <t>izvršenje obuhvaća radove na izvedbi ograde od čeličnih profila za zid kod Savske ulice.</t>
    </r>
  </si>
  <si>
    <t xml:space="preserve">Izrada projektne dokumentacije za rekonstrukciju Obrtničke ulice u Opatincu </t>
  </si>
  <si>
    <r>
      <rPr>
        <b/>
        <sz val="10"/>
        <color theme="1"/>
        <rFont val="Arial"/>
        <family val="2"/>
        <charset val="238"/>
      </rPr>
      <t>3.  Unapređenje prometne infrastrukture u Poduzetničkoj zoni UPU 3</t>
    </r>
    <r>
      <rPr>
        <sz val="10"/>
        <color theme="1"/>
        <rFont val="Arial"/>
        <family val="2"/>
        <charset val="238"/>
      </rPr>
      <t xml:space="preserve"> - izvršenje obuhvaća izgradnju javne rasvjete u novoizgrađenoj ulici Josip Kraš, te troškove revizije projekta građevine </t>
    </r>
    <r>
      <rPr>
        <i/>
        <sz val="10"/>
        <color theme="1"/>
        <rFont val="Arial"/>
        <family val="2"/>
        <charset val="238"/>
      </rPr>
      <t>Cesta Josipa Kraša.</t>
    </r>
  </si>
  <si>
    <r>
      <t xml:space="preserve">1.  Energetska obnova zgrade Javne vatrogasne postrojbe - </t>
    </r>
    <r>
      <rPr>
        <sz val="10"/>
        <color theme="1"/>
        <rFont val="Arial"/>
        <family val="2"/>
        <charset val="238"/>
      </rPr>
      <t>radovi na energetskoj obnovi zgrade JVP započeli su u 2020-oj godini, a završetak istih realiziran je u 2021. godini, prikazano izvršenje obuhvaća građevinsko obrtničke radove izvedene u 2021. godini.</t>
    </r>
  </si>
  <si>
    <r>
      <t xml:space="preserve">4.  Legalizacija nezakonito izgrađenih zgrada javne namjene - </t>
    </r>
    <r>
      <rPr>
        <sz val="10"/>
        <color theme="1"/>
        <rFont val="Arial"/>
        <family val="2"/>
        <charset val="238"/>
      </rPr>
      <t>tijekom 2021. godine korištene su usluge ovlaštenih firmi za izradu parcelacijskih elaborata, geodetskih podloga, raznih geodetskih mjerenja trasa, elaborata iskolčenja, zatim za potrebe legalizacije objekata u vlasništvu Grada - izjave ovlaštenih arhitekata, te ovlaštenih inženjera građevinarstva, elektrotehnike i strojarstva da nezakonito izgrađena zgrada ispunjava bitni zahtjev sigurnosti u korištenju i bitni zahtjev zaštite od požara prema propisima koji su važili u vrijeme kada je zgrada građena; troškovi naknade za nezakonito izgrađenu zgradu (društveni dom u Šarampovu Donjem, ambulanta u Posavskim Bregima) - svi troškovi geodetskih usluga, izjave i naknade, obuhvaćeni su prikazanim izvršenjem u 2021. godini.</t>
    </r>
  </si>
  <si>
    <t>Građevine komunalne infrastrukture koje će se graditi u uređenim dijelovima građevinskog područja</t>
  </si>
  <si>
    <t>Postojeće građevine komunalne infrastrukture koje će se rekonstruirati i način rekonstrukcije</t>
  </si>
  <si>
    <t>Izgradnja trga u Posavskim Bregima</t>
  </si>
  <si>
    <r>
      <rPr>
        <b/>
        <sz val="10"/>
        <rFont val="Arial"/>
        <family val="2"/>
        <charset val="238"/>
      </rPr>
      <t>4.  Izgradnja i opremanje dječjeg igrališta  u Ivanićkom Graberju</t>
    </r>
    <r>
      <rPr>
        <sz val="10"/>
        <rFont val="Arial"/>
        <family val="2"/>
        <charset val="238"/>
      </rPr>
      <t xml:space="preserve"> - dječje igralište na parceli osnovne škole Josipa Badalića u Graberju Ivanićkom -  izvršenje obuhvaća građevinske radove na izradi podloge igrališta od gume, pješačkih staza, te dobave i montaže igrala (ljuljačke, njihalice, ...)</t>
    </r>
  </si>
  <si>
    <r>
      <rPr>
        <b/>
        <sz val="10"/>
        <rFont val="Arial"/>
        <family val="2"/>
        <charset val="238"/>
      </rPr>
      <t>2.  Tehničko tehnološka dokumentacija</t>
    </r>
    <r>
      <rPr>
        <sz val="10"/>
        <rFont val="Arial"/>
        <family val="2"/>
        <charset val="238"/>
      </rPr>
      <t xml:space="preserve"> - sredstva u iznosu od 193.666,55 kn utrošena su za izradu projektne dokumentacije za slijedeće objekte: idejno rješenje uređenja Paviljona uz rijeku Lonju; produžetak ulice Cvjetka Krnjevića; projekt uklanjanja stambenog objekta u Tarnom; izrada prometne studije na području Grada Ivanić-Grada; Izrada projektne dokumentacije i troškovnika za nogostup u Škrinjarovoj i Švearovoj ulici; izrada 3D modela za Gregorkovu i Hercegovačku ulicu; vodni doprinos za rekonstrukciju dječjeg vrtića Žeravinec: vodni doprinos za izgradnju Paviljona uz rijeku Lonju., </t>
    </r>
  </si>
  <si>
    <r>
      <rPr>
        <b/>
        <sz val="10"/>
        <rFont val="Arial"/>
        <family val="2"/>
        <charset val="238"/>
      </rPr>
      <t>3.  Izgradnja školske dvorane u Ivaničkom Graberju</t>
    </r>
    <r>
      <rPr>
        <sz val="10"/>
        <rFont val="Arial"/>
        <family val="2"/>
        <charset val="238"/>
      </rPr>
      <t xml:space="preserve"> - tijekom 2021. godine započeli su radovi na izgradnji školske dvorane u Ivanićkom Graberju. Ukupna vrijednost ugovorenih radova, uključivo i troškovi nadzora iznose 11.500.000,00 kn od čega 50 % investicije sufinancira Zagrebačka županija. Vrijednost izvedenih radova i usluga stručnog nadzora u 2021. godini iznosi 1.680.565,14 kn, te se radovi nastavljeju u 2022. godini.</t>
    </r>
  </si>
  <si>
    <r>
      <rPr>
        <b/>
        <sz val="10"/>
        <rFont val="Arial"/>
        <family val="2"/>
        <charset val="238"/>
      </rPr>
      <t>4.  Izvođenje radova na ugradnji solarnih panela na javnim objektima</t>
    </r>
    <r>
      <rPr>
        <sz val="10"/>
        <rFont val="Arial"/>
        <family val="2"/>
        <charset val="238"/>
      </rPr>
      <t xml:space="preserve"> - izvršenje se odnosi na izradu Studije fotonaponskih elektrana i troškova priključenja na mrežu javnih objekata u vlasništvu Grada: dječji vrtić Žeravinec, dječji vrtić Centar, dječji vrtić Poljana, dječji vrtić Posavski Bregi, dječji vrtić Graberje Ivanićko, zgrada JVP, dom A. Vulinca, društveni dom Posavski Bregi, zgrada Inkubatora, kuglana i svlačionica na Zelenjaku.</t>
    </r>
  </si>
  <si>
    <r>
      <rPr>
        <b/>
        <sz val="10"/>
        <color theme="1"/>
        <rFont val="Arial"/>
        <family val="2"/>
        <charset val="238"/>
      </rPr>
      <t>2.  Izrada projektne dokumentacije za rekonstrukciju Obrtničke ulice u Opatincu</t>
    </r>
    <r>
      <rPr>
        <sz val="10"/>
        <color theme="1"/>
        <rFont val="Arial"/>
        <family val="2"/>
        <charset val="238"/>
      </rPr>
      <t xml:space="preserve"> - tijekom 2021. godine izrađena je projektna dokumentacija, te je ishođena građevinska dozvola za radove na rekonstrukciji Obrtničke ulice, uključivo rješenje oborinske odvodnje, te izgradnje nogostupa s jedne strane ulice. Troškovi projektiranja, geodetskih snimaka i potrebnih davanja su unutar vrijednosti planiranog iznosa.</t>
    </r>
  </si>
  <si>
    <t xml:space="preserve">Izrada projektne dokumentacije za rekonstrukciju i dogradnju dječjeg vrtića u Ivanićkom Graberju </t>
  </si>
  <si>
    <t>Rekonstrukcija i dogradnja dječjeg vrtića Žeravinec</t>
  </si>
  <si>
    <r>
      <t xml:space="preserve">3.  Rekonstrukcija i dogradnja dječjeg vrtića Žeravinec - </t>
    </r>
    <r>
      <rPr>
        <sz val="10"/>
        <color theme="1"/>
        <rFont val="Arial"/>
        <family val="2"/>
        <charset val="238"/>
      </rPr>
      <t>prikazani troškovi izvršenja se odnose na izradu izvedbenog projekta nacrta arnature, ovime su ishođeni svi projekti, ishođena je građevinska dozvola, početak radova se očekuje početkom 2022. godine.</t>
    </r>
  </si>
  <si>
    <r>
      <t xml:space="preserve">2.  Izrada projektne dokumentacije za rekonstrukciju i dogradnju dječjeg vrtića u Ivanićkom Graberju - </t>
    </r>
    <r>
      <rPr>
        <sz val="10"/>
        <color theme="1"/>
        <rFont val="Arial"/>
        <family val="2"/>
        <charset val="238"/>
      </rPr>
      <t xml:space="preserve">izvršenje se odnosi na izradu projektno tehničke dokumentacije za </t>
    </r>
    <r>
      <rPr>
        <i/>
        <sz val="10"/>
        <color theme="1"/>
        <rFont val="Arial"/>
        <family val="2"/>
        <charset val="238"/>
      </rPr>
      <t>Rekonstrukciju (dogradnju) zgrade dječjeg vrtića - jedinica Sunce</t>
    </r>
    <r>
      <rPr>
        <sz val="10"/>
        <color theme="1"/>
        <rFont val="Arial"/>
        <family val="2"/>
        <charset val="238"/>
      </rPr>
      <t xml:space="preserve">, u Graberju Ivanićkom. Rekonstrukcijom - dogradnjom će se dobiti dvije vrtičke jedinice (jedna jaslićka + jedna vrtićka jedinica).  </t>
    </r>
  </si>
  <si>
    <t>Sredstva za realizaciju gradnje objekata i komunalne infrastrukture planiraju se - realiziraju iz izvora:</t>
  </si>
  <si>
    <t>Naknada za pridobivanje energetskih mineralnih sirovina, rudna renta</t>
  </si>
  <si>
    <t>IZVJEŠĆE O IZVRŠENJU PROGRAMA GRAĐENJA KOMUNALNE INFRASTRUKTURE ZA 2021. GODINU</t>
  </si>
  <si>
    <t>Zakonom o komunalnom gospodarstvu (čl. 68. stavak 2.), propisano je da se Programom građenja određuju:</t>
  </si>
  <si>
    <t>Građevine komunalne infrastrukture navedene odredbom (čl. 59. Zakona o komunalnom gospodarstvu) su:</t>
  </si>
  <si>
    <t>1.   Građevine komunalne infrastrukture  koje će se graditi radi uređenja neuređenih dijelova građevinskog područja</t>
  </si>
  <si>
    <t>2.   Građevine komunalne infrastrukture  koje će se graditi u uređenim dijelovima građevinskog područja</t>
  </si>
  <si>
    <t>Ukupno planirani iznos za realizaciju Programa građenja komunalne infrastrukture za 2021. godinu iznosi 18.381.000,00 kn, a sredstva utrošena za izvršenje Programa iznose 10.763.097,70 kn, što je cca 60 % planiranih sredstava.</t>
  </si>
  <si>
    <t>U nastavku se daje tabelarni prikaz gradnje i rekonstrukcije objekata komunalne infrastrukture za 2021. godinu s planiranim i izvršenim iznosima kako slijedi:</t>
  </si>
  <si>
    <t>Izvješće o izvršenju Programa građenja komunalne infrastrukture za 2021. godinu objavit će se u Službenom glasniku Grada Ivanić-Grada.</t>
  </si>
  <si>
    <t xml:space="preserve">                                                                                     PREDSJEDNIK GRADSKOG VIJEĆA:</t>
  </si>
  <si>
    <t>Programom građenja komunalne infrastrukture za 2021. godinu (Službeni glasnik Grada Ivanić-Grada, broj 10/20, 02/21, 07/21, 09/21), u nastavku teksta Program, utvrđen je opis poslova s procjenom troškova za građenje komunalne infrastrukture na području Grada Ivanić-Grada te iskazom financijskih sredstava potrebnih za ostvarivanje Programa s naznakom izvora financiranja.</t>
  </si>
  <si>
    <t>Na temelju članka 71. Zakona o komunalnom gospodarstvu (Narodne novine, broj 68/18, 110/18, 32/20) i članka 35. Statuta Grada Ivanić-Grada (Službeni glasnik Grada Ivanić-Grada, broj 01/21), Gradsko vijeće Grada Ivanić-Grada na svojoj ____. sjednici održanoj dana __________ 2022. godine donijelo je sljedeće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</si>
</sst>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" fontId="4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4" fontId="4" fillId="2" borderId="6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/>
    </xf>
    <xf numFmtId="4" fontId="4" fillId="2" borderId="5" xfId="0" applyNumberFormat="1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/>
    </xf>
    <xf numFmtId="0" fontId="0" fillId="0" borderId="0" xfId="0" applyBorder="1"/>
    <xf numFmtId="0" fontId="0" fillId="0" borderId="0" xfId="0" applyBorder="1" applyAlignment="1">
      <alignment horizontal="right"/>
    </xf>
    <xf numFmtId="4" fontId="1" fillId="2" borderId="6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left" vertical="top" wrapText="1"/>
    </xf>
    <xf numFmtId="4" fontId="4" fillId="0" borderId="8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/>
    </xf>
    <xf numFmtId="4" fontId="1" fillId="2" borderId="1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49" fontId="4" fillId="8" borderId="2" xfId="0" applyNumberFormat="1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13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0" fontId="6" fillId="0" borderId="0" xfId="0" applyFont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justify" vertical="top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0" applyFont="1" applyAlignment="1">
      <alignment horizontal="left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justify" vertical="top"/>
    </xf>
    <xf numFmtId="0" fontId="6" fillId="0" borderId="0" xfId="0" applyFont="1" applyBorder="1" applyAlignment="1">
      <alignment horizontal="justify" vertical="top" wrapText="1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5" fillId="7" borderId="2" xfId="0" applyFont="1" applyFill="1" applyBorder="1" applyAlignment="1">
      <alignment horizontal="right" vertical="center"/>
    </xf>
    <xf numFmtId="0" fontId="5" fillId="7" borderId="8" xfId="0" applyFont="1" applyFill="1" applyBorder="1" applyAlignment="1">
      <alignment horizontal="right" vertical="center"/>
    </xf>
    <xf numFmtId="0" fontId="5" fillId="7" borderId="3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/>
    </xf>
    <xf numFmtId="164" fontId="1" fillId="0" borderId="0" xfId="1" applyFont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8" fillId="9" borderId="2" xfId="0" applyFont="1" applyFill="1" applyBorder="1" applyAlignment="1">
      <alignment horizontal="justify" vertical="center" wrapText="1"/>
    </xf>
    <xf numFmtId="0" fontId="8" fillId="9" borderId="8" xfId="0" applyFont="1" applyFill="1" applyBorder="1" applyAlignment="1">
      <alignment horizontal="justify" vertical="center" wrapText="1"/>
    </xf>
    <xf numFmtId="0" fontId="8" fillId="9" borderId="3" xfId="0" applyFont="1" applyFill="1" applyBorder="1" applyAlignment="1">
      <alignment horizontal="justify" vertical="center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top"/>
    </xf>
    <xf numFmtId="0" fontId="5" fillId="4" borderId="3" xfId="0" applyFont="1" applyFill="1" applyBorder="1" applyAlignment="1">
      <alignment horizontal="center" vertical="top"/>
    </xf>
    <xf numFmtId="49" fontId="4" fillId="8" borderId="8" xfId="0" applyNumberFormat="1" applyFont="1" applyFill="1" applyBorder="1" applyAlignment="1">
      <alignment horizontal="center" vertical="top" wrapText="1"/>
    </xf>
    <xf numFmtId="49" fontId="4" fillId="8" borderId="3" xfId="0" applyNumberFormat="1" applyFont="1" applyFill="1" applyBorder="1" applyAlignment="1">
      <alignment horizontal="center" vertical="top" wrapText="1"/>
    </xf>
    <xf numFmtId="0" fontId="7" fillId="5" borderId="0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justify" vertical="top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62"/>
  <sheetViews>
    <sheetView tabSelected="1" workbookViewId="0">
      <selection activeCell="J4" sqref="J4"/>
    </sheetView>
  </sheetViews>
  <sheetFormatPr defaultRowHeight="15" x14ac:dyDescent="0.25"/>
  <cols>
    <col min="1" max="1" width="0.7109375" customWidth="1"/>
    <col min="2" max="2" width="4" customWidth="1"/>
    <col min="3" max="3" width="10.42578125" customWidth="1"/>
    <col min="4" max="4" width="49.28515625" customWidth="1"/>
    <col min="5" max="6" width="13.85546875" customWidth="1"/>
    <col min="7" max="7" width="18.42578125" customWidth="1"/>
  </cols>
  <sheetData>
    <row r="1" spans="2:7" ht="46.5" customHeight="1" x14ac:dyDescent="0.25">
      <c r="B1" s="112" t="s">
        <v>148</v>
      </c>
      <c r="C1" s="112"/>
      <c r="D1" s="112"/>
      <c r="E1" s="112"/>
      <c r="F1" s="112"/>
      <c r="G1" s="1"/>
    </row>
    <row r="2" spans="2:7" x14ac:dyDescent="0.25">
      <c r="B2" s="2"/>
      <c r="C2" s="33"/>
      <c r="F2" s="3"/>
    </row>
    <row r="3" spans="2:7" ht="50.25" customHeight="1" x14ac:dyDescent="0.25">
      <c r="B3" s="114" t="s">
        <v>138</v>
      </c>
      <c r="C3" s="114"/>
      <c r="D3" s="114"/>
      <c r="E3" s="114"/>
      <c r="F3" s="114"/>
    </row>
    <row r="4" spans="2:7" ht="15" customHeight="1" x14ac:dyDescent="0.25">
      <c r="B4" s="113"/>
      <c r="C4" s="113"/>
      <c r="D4" s="113"/>
      <c r="E4" s="113"/>
      <c r="F4" s="113"/>
    </row>
    <row r="5" spans="2:7" s="4" customFormat="1" ht="57" customHeight="1" x14ac:dyDescent="0.25">
      <c r="B5" s="112" t="s">
        <v>147</v>
      </c>
      <c r="C5" s="112"/>
      <c r="D5" s="112"/>
      <c r="E5" s="112"/>
      <c r="F5" s="112"/>
    </row>
    <row r="6" spans="2:7" ht="27.75" customHeight="1" x14ac:dyDescent="0.25">
      <c r="B6" s="112" t="s">
        <v>46</v>
      </c>
      <c r="C6" s="112"/>
      <c r="D6" s="112"/>
      <c r="E6" s="112"/>
      <c r="F6" s="112"/>
    </row>
    <row r="7" spans="2:7" ht="15" customHeight="1" x14ac:dyDescent="0.25">
      <c r="B7" s="140"/>
      <c r="C7" s="140"/>
      <c r="D7" s="140"/>
      <c r="E7" s="140"/>
      <c r="F7" s="140"/>
    </row>
    <row r="8" spans="2:7" ht="27.75" customHeight="1" x14ac:dyDescent="0.25">
      <c r="B8" s="141" t="s">
        <v>139</v>
      </c>
      <c r="C8" s="141"/>
      <c r="D8" s="141"/>
      <c r="E8" s="141"/>
      <c r="F8" s="141"/>
    </row>
    <row r="9" spans="2:7" ht="30" customHeight="1" x14ac:dyDescent="0.25">
      <c r="B9" s="159" t="s">
        <v>141</v>
      </c>
      <c r="C9" s="159"/>
      <c r="D9" s="159"/>
      <c r="E9" s="159"/>
      <c r="F9" s="159"/>
    </row>
    <row r="10" spans="2:7" ht="15" customHeight="1" x14ac:dyDescent="0.25">
      <c r="B10" s="156" t="s">
        <v>142</v>
      </c>
      <c r="C10" s="156"/>
      <c r="D10" s="156"/>
      <c r="E10" s="156"/>
      <c r="F10" s="156"/>
    </row>
    <row r="11" spans="2:7" ht="15" customHeight="1" x14ac:dyDescent="0.25">
      <c r="B11" s="156" t="s">
        <v>57</v>
      </c>
      <c r="C11" s="156"/>
      <c r="D11" s="156"/>
      <c r="E11" s="156"/>
      <c r="F11" s="156"/>
    </row>
    <row r="12" spans="2:7" ht="15" customHeight="1" x14ac:dyDescent="0.25">
      <c r="B12" s="156" t="s">
        <v>58</v>
      </c>
      <c r="C12" s="156"/>
      <c r="D12" s="156"/>
      <c r="E12" s="156"/>
      <c r="F12" s="156"/>
    </row>
    <row r="13" spans="2:7" ht="15" customHeight="1" x14ac:dyDescent="0.25">
      <c r="B13" s="156" t="s">
        <v>59</v>
      </c>
      <c r="C13" s="156"/>
      <c r="D13" s="156"/>
      <c r="E13" s="156"/>
      <c r="F13" s="156"/>
    </row>
    <row r="14" spans="2:7" x14ac:dyDescent="0.25">
      <c r="B14" s="53"/>
      <c r="C14" s="53"/>
      <c r="D14" s="53"/>
      <c r="E14" s="53"/>
      <c r="F14" s="53"/>
    </row>
    <row r="15" spans="2:7" ht="23.25" customHeight="1" x14ac:dyDescent="0.25">
      <c r="B15" s="158" t="s">
        <v>140</v>
      </c>
      <c r="C15" s="158"/>
      <c r="D15" s="158"/>
      <c r="E15" s="158"/>
      <c r="F15" s="158"/>
    </row>
    <row r="16" spans="2:7" x14ac:dyDescent="0.25">
      <c r="B16" s="106" t="s">
        <v>68</v>
      </c>
      <c r="C16" s="106"/>
      <c r="D16" s="106"/>
      <c r="E16" s="106"/>
      <c r="F16" s="106"/>
    </row>
    <row r="17" spans="2:6" x14ac:dyDescent="0.25">
      <c r="B17" s="106" t="s">
        <v>69</v>
      </c>
      <c r="C17" s="106"/>
      <c r="D17" s="106"/>
      <c r="E17" s="106"/>
      <c r="F17" s="106"/>
    </row>
    <row r="18" spans="2:6" x14ac:dyDescent="0.25">
      <c r="B18" s="106" t="s">
        <v>70</v>
      </c>
      <c r="C18" s="106"/>
      <c r="D18" s="106"/>
      <c r="E18" s="106"/>
      <c r="F18" s="106"/>
    </row>
    <row r="19" spans="2:6" x14ac:dyDescent="0.25">
      <c r="B19" s="106" t="s">
        <v>71</v>
      </c>
      <c r="C19" s="106"/>
      <c r="D19" s="106"/>
      <c r="E19" s="106"/>
      <c r="F19" s="106"/>
    </row>
    <row r="20" spans="2:6" x14ac:dyDescent="0.25">
      <c r="B20" s="106" t="s">
        <v>72</v>
      </c>
      <c r="C20" s="106"/>
      <c r="D20" s="106"/>
      <c r="E20" s="106"/>
      <c r="F20" s="106"/>
    </row>
    <row r="21" spans="2:6" x14ac:dyDescent="0.25">
      <c r="B21" s="106" t="s">
        <v>73</v>
      </c>
      <c r="C21" s="106"/>
      <c r="D21" s="106"/>
      <c r="E21" s="106"/>
      <c r="F21" s="106"/>
    </row>
    <row r="22" spans="2:6" x14ac:dyDescent="0.25">
      <c r="B22" s="106" t="s">
        <v>74</v>
      </c>
      <c r="C22" s="106"/>
      <c r="D22" s="106"/>
      <c r="E22" s="106"/>
      <c r="F22" s="106"/>
    </row>
    <row r="23" spans="2:6" x14ac:dyDescent="0.25">
      <c r="B23" s="106" t="s">
        <v>75</v>
      </c>
      <c r="C23" s="106"/>
      <c r="D23" s="106"/>
      <c r="E23" s="106"/>
      <c r="F23" s="106"/>
    </row>
    <row r="24" spans="2:6" x14ac:dyDescent="0.25">
      <c r="B24" s="106" t="s">
        <v>76</v>
      </c>
      <c r="C24" s="106"/>
      <c r="D24" s="106"/>
      <c r="E24" s="106"/>
      <c r="F24" s="106"/>
    </row>
    <row r="25" spans="2:6" x14ac:dyDescent="0.25">
      <c r="B25" s="115"/>
      <c r="C25" s="115"/>
      <c r="D25" s="115"/>
      <c r="E25" s="53"/>
      <c r="F25" s="53"/>
    </row>
    <row r="26" spans="2:6" ht="29.25" customHeight="1" x14ac:dyDescent="0.25">
      <c r="B26" s="85" t="s">
        <v>144</v>
      </c>
      <c r="C26" s="85"/>
      <c r="D26" s="85"/>
      <c r="E26" s="85"/>
      <c r="F26" s="85"/>
    </row>
    <row r="27" spans="2:6" ht="15" customHeight="1" x14ac:dyDescent="0.25">
      <c r="B27" s="52"/>
      <c r="C27" s="52"/>
      <c r="D27" s="52"/>
      <c r="E27" s="52"/>
      <c r="F27" s="52"/>
    </row>
    <row r="28" spans="2:6" x14ac:dyDescent="0.25">
      <c r="B28" s="113"/>
      <c r="C28" s="113"/>
      <c r="D28" s="113"/>
      <c r="E28" s="113"/>
      <c r="F28" s="113"/>
    </row>
    <row r="29" spans="2:6" ht="29.25" customHeight="1" x14ac:dyDescent="0.25">
      <c r="B29" s="60" t="s">
        <v>85</v>
      </c>
      <c r="C29" s="150" t="s">
        <v>8</v>
      </c>
      <c r="D29" s="150"/>
      <c r="E29" s="150"/>
      <c r="F29" s="151"/>
    </row>
    <row r="30" spans="2:6" ht="15" customHeight="1" x14ac:dyDescent="0.25">
      <c r="B30" s="8"/>
      <c r="C30" s="8"/>
      <c r="D30" s="10"/>
      <c r="E30" s="10"/>
      <c r="F30" s="9"/>
    </row>
    <row r="31" spans="2:6" ht="15" customHeight="1" x14ac:dyDescent="0.25">
      <c r="B31" s="20"/>
      <c r="C31" s="20"/>
      <c r="D31" s="11"/>
      <c r="E31" s="11"/>
      <c r="F31" s="21"/>
    </row>
    <row r="32" spans="2:6" ht="29.45" customHeight="1" x14ac:dyDescent="0.25">
      <c r="B32" s="56" t="s">
        <v>60</v>
      </c>
      <c r="C32" s="145" t="s">
        <v>38</v>
      </c>
      <c r="D32" s="146"/>
      <c r="E32" s="29" t="s">
        <v>2</v>
      </c>
      <c r="F32" s="29" t="s">
        <v>39</v>
      </c>
    </row>
    <row r="33" spans="2:6" ht="15.75" customHeight="1" x14ac:dyDescent="0.25">
      <c r="B33" s="37"/>
      <c r="C33" s="37"/>
      <c r="D33" s="38"/>
      <c r="E33" s="39"/>
      <c r="F33" s="39"/>
    </row>
    <row r="34" spans="2:6" ht="15" customHeight="1" x14ac:dyDescent="0.25">
      <c r="B34" s="40" t="s">
        <v>0</v>
      </c>
      <c r="C34" s="109" t="s">
        <v>98</v>
      </c>
      <c r="D34" s="110"/>
      <c r="E34" s="41">
        <v>6000</v>
      </c>
      <c r="F34" s="41">
        <v>5167.33</v>
      </c>
    </row>
    <row r="35" spans="2:6" ht="30.75" customHeight="1" x14ac:dyDescent="0.25">
      <c r="B35" s="62"/>
      <c r="C35" s="61" t="s">
        <v>51</v>
      </c>
      <c r="D35" s="35" t="s">
        <v>48</v>
      </c>
      <c r="E35" s="36">
        <v>6000</v>
      </c>
      <c r="F35" s="36">
        <v>5167.33</v>
      </c>
    </row>
    <row r="36" spans="2:6" ht="15" customHeight="1" x14ac:dyDescent="0.25">
      <c r="B36" s="103"/>
      <c r="C36" s="104"/>
      <c r="D36" s="104"/>
      <c r="E36" s="104"/>
      <c r="F36" s="105"/>
    </row>
    <row r="37" spans="2:6" ht="15" customHeight="1" x14ac:dyDescent="0.25">
      <c r="B37" s="42" t="s">
        <v>3</v>
      </c>
      <c r="C37" s="109" t="s">
        <v>126</v>
      </c>
      <c r="D37" s="110"/>
      <c r="E37" s="41">
        <v>123000</v>
      </c>
      <c r="F37" s="41">
        <v>122500</v>
      </c>
    </row>
    <row r="38" spans="2:6" ht="15" customHeight="1" x14ac:dyDescent="0.25">
      <c r="B38" s="118"/>
      <c r="C38" s="94" t="s">
        <v>51</v>
      </c>
      <c r="D38" s="35" t="s">
        <v>47</v>
      </c>
      <c r="E38" s="36">
        <v>98000</v>
      </c>
      <c r="F38" s="36">
        <v>98000</v>
      </c>
    </row>
    <row r="39" spans="2:6" ht="15" customHeight="1" x14ac:dyDescent="0.25">
      <c r="B39" s="119"/>
      <c r="C39" s="95"/>
      <c r="D39" s="35" t="s">
        <v>49</v>
      </c>
      <c r="E39" s="36">
        <v>25000</v>
      </c>
      <c r="F39" s="36">
        <v>24500</v>
      </c>
    </row>
    <row r="40" spans="2:6" ht="15" customHeight="1" x14ac:dyDescent="0.25">
      <c r="B40" s="103"/>
      <c r="C40" s="104"/>
      <c r="D40" s="104"/>
      <c r="E40" s="104"/>
      <c r="F40" s="105"/>
    </row>
    <row r="41" spans="2:6" ht="29.25" customHeight="1" x14ac:dyDescent="0.25">
      <c r="B41" s="42" t="s">
        <v>6</v>
      </c>
      <c r="C41" s="86" t="s">
        <v>99</v>
      </c>
      <c r="D41" s="87"/>
      <c r="E41" s="41">
        <v>25000</v>
      </c>
      <c r="F41" s="41">
        <v>23750</v>
      </c>
    </row>
    <row r="42" spans="2:6" ht="30" customHeight="1" x14ac:dyDescent="0.25">
      <c r="B42" s="67"/>
      <c r="C42" s="65" t="s">
        <v>51</v>
      </c>
      <c r="D42" s="35" t="s">
        <v>50</v>
      </c>
      <c r="E42" s="36">
        <v>25000</v>
      </c>
      <c r="F42" s="36">
        <v>23750</v>
      </c>
    </row>
    <row r="43" spans="2:6" ht="15" customHeight="1" x14ac:dyDescent="0.25">
      <c r="B43" s="103"/>
      <c r="C43" s="104"/>
      <c r="D43" s="104"/>
      <c r="E43" s="104"/>
      <c r="F43" s="105"/>
    </row>
    <row r="44" spans="2:6" ht="15" customHeight="1" x14ac:dyDescent="0.25">
      <c r="B44" s="97" t="s">
        <v>4</v>
      </c>
      <c r="C44" s="98"/>
      <c r="D44" s="99"/>
      <c r="E44" s="43">
        <f>SUM(E34+E37+E41)</f>
        <v>154000</v>
      </c>
      <c r="F44" s="43">
        <f>SUM(F34+F37+F41)</f>
        <v>151417.33000000002</v>
      </c>
    </row>
    <row r="45" spans="2:6" ht="15" customHeight="1" x14ac:dyDescent="0.25">
      <c r="B45" s="17"/>
      <c r="C45" s="17"/>
      <c r="D45" s="18"/>
      <c r="E45" s="19"/>
      <c r="F45" s="19"/>
    </row>
    <row r="46" spans="2:6" ht="42.75" customHeight="1" x14ac:dyDescent="0.25">
      <c r="B46" s="117" t="s">
        <v>100</v>
      </c>
      <c r="C46" s="117"/>
      <c r="D46" s="117"/>
      <c r="E46" s="117"/>
      <c r="F46" s="117"/>
    </row>
    <row r="47" spans="2:6" ht="31.5" customHeight="1" x14ac:dyDescent="0.25">
      <c r="B47" s="117" t="s">
        <v>101</v>
      </c>
      <c r="C47" s="117"/>
      <c r="D47" s="117"/>
      <c r="E47" s="117"/>
      <c r="F47" s="117"/>
    </row>
    <row r="48" spans="2:6" ht="42" customHeight="1" x14ac:dyDescent="0.25">
      <c r="B48" s="117" t="s">
        <v>102</v>
      </c>
      <c r="C48" s="117"/>
      <c r="D48" s="117"/>
      <c r="E48" s="117"/>
      <c r="F48" s="117"/>
    </row>
    <row r="49" spans="2:7" ht="15" customHeight="1" x14ac:dyDescent="0.25">
      <c r="B49" s="72"/>
      <c r="C49" s="72"/>
      <c r="D49" s="72"/>
      <c r="E49" s="72"/>
      <c r="F49" s="72"/>
    </row>
    <row r="50" spans="2:7" ht="15" customHeight="1" x14ac:dyDescent="0.25">
      <c r="B50" s="20"/>
      <c r="C50" s="20"/>
      <c r="D50" s="71"/>
      <c r="E50" s="21"/>
      <c r="F50" s="21"/>
    </row>
    <row r="51" spans="2:7" ht="15" customHeight="1" x14ac:dyDescent="0.25">
      <c r="B51" s="30" t="s">
        <v>61</v>
      </c>
      <c r="C51" s="147" t="s">
        <v>12</v>
      </c>
      <c r="D51" s="108"/>
      <c r="E51" s="29" t="s">
        <v>2</v>
      </c>
      <c r="F51" s="29" t="s">
        <v>39</v>
      </c>
    </row>
    <row r="52" spans="2:7" ht="15" customHeight="1" x14ac:dyDescent="0.25">
      <c r="B52" s="44"/>
      <c r="C52" s="44"/>
      <c r="D52" s="44"/>
      <c r="E52" s="39"/>
      <c r="F52" s="39"/>
    </row>
    <row r="53" spans="2:7" ht="15" customHeight="1" x14ac:dyDescent="0.25">
      <c r="B53" s="42" t="s">
        <v>0</v>
      </c>
      <c r="C53" s="120" t="s">
        <v>103</v>
      </c>
      <c r="D53" s="121"/>
      <c r="E53" s="69">
        <v>1634984</v>
      </c>
      <c r="F53" s="41">
        <v>1484102.95</v>
      </c>
    </row>
    <row r="54" spans="2:7" ht="29.25" customHeight="1" x14ac:dyDescent="0.25">
      <c r="B54" s="63"/>
      <c r="C54" s="64" t="s">
        <v>51</v>
      </c>
      <c r="D54" s="35" t="s">
        <v>50</v>
      </c>
      <c r="E54" s="36">
        <v>1634984</v>
      </c>
      <c r="F54" s="36">
        <v>1484102.95</v>
      </c>
    </row>
    <row r="55" spans="2:7" ht="15" customHeight="1" x14ac:dyDescent="0.25">
      <c r="B55" s="88"/>
      <c r="C55" s="89"/>
      <c r="D55" s="89"/>
      <c r="E55" s="89"/>
      <c r="F55" s="90"/>
    </row>
    <row r="56" spans="2:7" ht="15" customHeight="1" x14ac:dyDescent="0.25">
      <c r="B56" s="42" t="s">
        <v>3</v>
      </c>
      <c r="C56" s="109" t="s">
        <v>13</v>
      </c>
      <c r="D56" s="110"/>
      <c r="E56" s="41">
        <v>3865016</v>
      </c>
      <c r="F56" s="41">
        <v>3537848.57</v>
      </c>
      <c r="G56" s="26"/>
    </row>
    <row r="57" spans="2:7" ht="15" customHeight="1" x14ac:dyDescent="0.25">
      <c r="B57" s="91"/>
      <c r="C57" s="94" t="s">
        <v>51</v>
      </c>
      <c r="D57" s="35" t="s">
        <v>47</v>
      </c>
      <c r="E57" s="36">
        <v>1500000</v>
      </c>
      <c r="F57" s="36">
        <v>1499901.84</v>
      </c>
    </row>
    <row r="58" spans="2:7" ht="15" customHeight="1" x14ac:dyDescent="0.25">
      <c r="B58" s="92"/>
      <c r="C58" s="95"/>
      <c r="D58" s="35" t="s">
        <v>50</v>
      </c>
      <c r="E58" s="36">
        <v>500000</v>
      </c>
      <c r="F58" s="36">
        <v>368750</v>
      </c>
    </row>
    <row r="59" spans="2:7" ht="15" customHeight="1" x14ac:dyDescent="0.25">
      <c r="B59" s="93"/>
      <c r="C59" s="96"/>
      <c r="D59" s="35" t="s">
        <v>52</v>
      </c>
      <c r="E59" s="36">
        <v>1865016</v>
      </c>
      <c r="F59" s="36">
        <v>1669196.73</v>
      </c>
    </row>
    <row r="60" spans="2:7" ht="15" customHeight="1" x14ac:dyDescent="0.25">
      <c r="B60" s="88"/>
      <c r="C60" s="89"/>
      <c r="D60" s="89"/>
      <c r="E60" s="89"/>
      <c r="F60" s="90"/>
      <c r="G60" s="26"/>
    </row>
    <row r="61" spans="2:7" ht="15" customHeight="1" x14ac:dyDescent="0.25">
      <c r="B61" s="42" t="s">
        <v>6</v>
      </c>
      <c r="C61" s="109" t="s">
        <v>14</v>
      </c>
      <c r="D61" s="110"/>
      <c r="E61" s="41">
        <v>520000</v>
      </c>
      <c r="F61" s="41">
        <v>517028.75</v>
      </c>
    </row>
    <row r="62" spans="2:7" ht="15" customHeight="1" x14ac:dyDescent="0.25">
      <c r="B62" s="91"/>
      <c r="C62" s="94" t="s">
        <v>51</v>
      </c>
      <c r="D62" s="35" t="s">
        <v>47</v>
      </c>
      <c r="E62" s="36">
        <v>350000</v>
      </c>
      <c r="F62" s="36">
        <v>350000</v>
      </c>
    </row>
    <row r="63" spans="2:7" ht="15" customHeight="1" x14ac:dyDescent="0.25">
      <c r="B63" s="93"/>
      <c r="C63" s="96"/>
      <c r="D63" s="35" t="s">
        <v>49</v>
      </c>
      <c r="E63" s="36">
        <v>170000</v>
      </c>
      <c r="F63" s="36">
        <v>167028.75</v>
      </c>
    </row>
    <row r="64" spans="2:7" ht="15" customHeight="1" x14ac:dyDescent="0.25">
      <c r="B64" s="88"/>
      <c r="C64" s="89"/>
      <c r="D64" s="89"/>
      <c r="E64" s="89"/>
      <c r="F64" s="90"/>
    </row>
    <row r="65" spans="2:6" ht="15" customHeight="1" x14ac:dyDescent="0.25">
      <c r="B65" s="42" t="s">
        <v>9</v>
      </c>
      <c r="C65" s="109" t="s">
        <v>104</v>
      </c>
      <c r="D65" s="110"/>
      <c r="E65" s="41">
        <v>381000</v>
      </c>
      <c r="F65" s="41">
        <v>380907.2</v>
      </c>
    </row>
    <row r="66" spans="2:6" ht="15" customHeight="1" x14ac:dyDescent="0.25">
      <c r="B66" s="91"/>
      <c r="C66" s="94" t="s">
        <v>51</v>
      </c>
      <c r="D66" s="35" t="s">
        <v>47</v>
      </c>
      <c r="E66" s="36">
        <v>340000</v>
      </c>
      <c r="F66" s="36">
        <v>339999</v>
      </c>
    </row>
    <row r="67" spans="2:6" ht="15" customHeight="1" x14ac:dyDescent="0.25">
      <c r="B67" s="93"/>
      <c r="C67" s="96"/>
      <c r="D67" s="35" t="s">
        <v>48</v>
      </c>
      <c r="E67" s="36">
        <v>41000</v>
      </c>
      <c r="F67" s="36">
        <v>40908.199999999997</v>
      </c>
    </row>
    <row r="68" spans="2:6" ht="15" customHeight="1" x14ac:dyDescent="0.25">
      <c r="B68" s="88"/>
      <c r="C68" s="89"/>
      <c r="D68" s="89"/>
      <c r="E68" s="89"/>
      <c r="F68" s="90"/>
    </row>
    <row r="69" spans="2:6" ht="15" customHeight="1" x14ac:dyDescent="0.25">
      <c r="B69" s="42" t="s">
        <v>10</v>
      </c>
      <c r="C69" s="109" t="s">
        <v>106</v>
      </c>
      <c r="D69" s="110"/>
      <c r="E69" s="41">
        <v>375000</v>
      </c>
      <c r="F69" s="41">
        <v>373537.5</v>
      </c>
    </row>
    <row r="70" spans="2:6" ht="15" customHeight="1" x14ac:dyDescent="0.25">
      <c r="B70" s="91"/>
      <c r="C70" s="94" t="s">
        <v>51</v>
      </c>
      <c r="D70" s="35" t="s">
        <v>47</v>
      </c>
      <c r="E70" s="36">
        <v>300000</v>
      </c>
      <c r="F70" s="36">
        <v>298830</v>
      </c>
    </row>
    <row r="71" spans="2:6" ht="15" customHeight="1" x14ac:dyDescent="0.25">
      <c r="B71" s="93"/>
      <c r="C71" s="96"/>
      <c r="D71" s="35" t="s">
        <v>53</v>
      </c>
      <c r="E71" s="36">
        <v>75000</v>
      </c>
      <c r="F71" s="36">
        <v>74707.5</v>
      </c>
    </row>
    <row r="72" spans="2:6" ht="15" customHeight="1" x14ac:dyDescent="0.25">
      <c r="B72" s="88"/>
      <c r="C72" s="89"/>
      <c r="D72" s="89"/>
      <c r="E72" s="89"/>
      <c r="F72" s="90"/>
    </row>
    <row r="73" spans="2:6" ht="15" customHeight="1" x14ac:dyDescent="0.25">
      <c r="B73" s="97" t="s">
        <v>4</v>
      </c>
      <c r="C73" s="98"/>
      <c r="D73" s="99"/>
      <c r="E73" s="43">
        <f>SUM(E53+E56+E61+E65+E69)</f>
        <v>6776000</v>
      </c>
      <c r="F73" s="43">
        <f>SUM(F53+F56+F61+F65+F69)</f>
        <v>6293424.9699999997</v>
      </c>
    </row>
    <row r="74" spans="2:6" ht="15" customHeight="1" x14ac:dyDescent="0.25">
      <c r="B74" s="17"/>
      <c r="C74" s="17"/>
      <c r="D74" s="18"/>
      <c r="E74" s="19"/>
      <c r="F74" s="19"/>
    </row>
    <row r="75" spans="2:6" ht="47.25" customHeight="1" x14ac:dyDescent="0.25">
      <c r="B75" s="117" t="s">
        <v>105</v>
      </c>
      <c r="C75" s="117"/>
      <c r="D75" s="117"/>
      <c r="E75" s="117"/>
      <c r="F75" s="117"/>
    </row>
    <row r="76" spans="2:6" ht="42" customHeight="1" x14ac:dyDescent="0.25">
      <c r="B76" s="117" t="s">
        <v>92</v>
      </c>
      <c r="C76" s="117"/>
      <c r="D76" s="117"/>
      <c r="E76" s="117"/>
      <c r="F76" s="117"/>
    </row>
    <row r="77" spans="2:6" ht="45" customHeight="1" x14ac:dyDescent="0.25">
      <c r="B77" s="117" t="s">
        <v>107</v>
      </c>
      <c r="C77" s="117"/>
      <c r="D77" s="117"/>
      <c r="E77" s="117"/>
      <c r="F77" s="117"/>
    </row>
    <row r="78" spans="2:6" ht="48.75" customHeight="1" x14ac:dyDescent="0.25">
      <c r="B78" s="117" t="s">
        <v>127</v>
      </c>
      <c r="C78" s="117"/>
      <c r="D78" s="117"/>
      <c r="E78" s="117"/>
      <c r="F78" s="117"/>
    </row>
    <row r="79" spans="2:6" ht="78.75" customHeight="1" x14ac:dyDescent="0.25">
      <c r="B79" s="117" t="s">
        <v>108</v>
      </c>
      <c r="C79" s="117"/>
      <c r="D79" s="117"/>
      <c r="E79" s="117"/>
      <c r="F79" s="117"/>
    </row>
    <row r="80" spans="2:6" ht="15" customHeight="1" x14ac:dyDescent="0.25">
      <c r="B80" s="111"/>
      <c r="C80" s="111"/>
      <c r="D80" s="111"/>
      <c r="E80" s="111"/>
      <c r="F80" s="111"/>
    </row>
    <row r="81" spans="2:6" ht="15" customHeight="1" x14ac:dyDescent="0.25">
      <c r="B81" s="20"/>
      <c r="C81" s="20"/>
      <c r="D81" s="11"/>
      <c r="E81" s="21"/>
      <c r="F81" s="21"/>
    </row>
    <row r="82" spans="2:6" ht="15" customHeight="1" x14ac:dyDescent="0.25">
      <c r="B82" s="57" t="s">
        <v>62</v>
      </c>
      <c r="C82" s="148" t="s">
        <v>18</v>
      </c>
      <c r="D82" s="149"/>
      <c r="E82" s="29" t="s">
        <v>2</v>
      </c>
      <c r="F82" s="29" t="s">
        <v>39</v>
      </c>
    </row>
    <row r="83" spans="2:6" ht="15" customHeight="1" x14ac:dyDescent="0.25">
      <c r="B83" s="37"/>
      <c r="C83" s="37"/>
      <c r="D83" s="37"/>
      <c r="E83" s="39"/>
      <c r="F83" s="39"/>
    </row>
    <row r="84" spans="2:6" s="75" customFormat="1" ht="28.5" customHeight="1" x14ac:dyDescent="0.25">
      <c r="B84" s="73" t="s">
        <v>0</v>
      </c>
      <c r="C84" s="86" t="s">
        <v>109</v>
      </c>
      <c r="D84" s="87"/>
      <c r="E84" s="74">
        <v>400000</v>
      </c>
      <c r="F84" s="74">
        <v>0</v>
      </c>
    </row>
    <row r="85" spans="2:6" ht="30.75" customHeight="1" x14ac:dyDescent="0.25">
      <c r="B85" s="70"/>
      <c r="C85" s="48" t="s">
        <v>51</v>
      </c>
      <c r="D85" s="35" t="s">
        <v>88</v>
      </c>
      <c r="E85" s="36">
        <v>400000</v>
      </c>
      <c r="F85" s="36">
        <v>0</v>
      </c>
    </row>
    <row r="86" spans="2:6" ht="15" customHeight="1" x14ac:dyDescent="0.25">
      <c r="B86" s="100"/>
      <c r="C86" s="101"/>
      <c r="D86" s="101"/>
      <c r="E86" s="101"/>
      <c r="F86" s="102"/>
    </row>
    <row r="87" spans="2:6" ht="15" customHeight="1" x14ac:dyDescent="0.25">
      <c r="B87" s="42" t="s">
        <v>3</v>
      </c>
      <c r="C87" s="109" t="s">
        <v>87</v>
      </c>
      <c r="D87" s="110"/>
      <c r="E87" s="41">
        <v>562000</v>
      </c>
      <c r="F87" s="41">
        <v>193666.55</v>
      </c>
    </row>
    <row r="88" spans="2:6" ht="15" customHeight="1" x14ac:dyDescent="0.25">
      <c r="B88" s="91"/>
      <c r="C88" s="94" t="s">
        <v>51</v>
      </c>
      <c r="D88" s="35" t="s">
        <v>47</v>
      </c>
      <c r="E88" s="36">
        <v>82000</v>
      </c>
      <c r="F88" s="36">
        <v>0</v>
      </c>
    </row>
    <row r="89" spans="2:6" ht="15" customHeight="1" x14ac:dyDescent="0.25">
      <c r="B89" s="93"/>
      <c r="C89" s="96"/>
      <c r="D89" s="35" t="s">
        <v>53</v>
      </c>
      <c r="E89" s="36">
        <v>480000</v>
      </c>
      <c r="F89" s="36">
        <v>193666.55</v>
      </c>
    </row>
    <row r="90" spans="2:6" ht="15" customHeight="1" x14ac:dyDescent="0.25">
      <c r="B90" s="88"/>
      <c r="C90" s="89"/>
      <c r="D90" s="89"/>
      <c r="E90" s="89"/>
      <c r="F90" s="90"/>
    </row>
    <row r="91" spans="2:6" ht="15" customHeight="1" x14ac:dyDescent="0.25">
      <c r="B91" s="42" t="s">
        <v>6</v>
      </c>
      <c r="C91" s="109" t="s">
        <v>110</v>
      </c>
      <c r="D91" s="110"/>
      <c r="E91" s="41">
        <v>2260000</v>
      </c>
      <c r="F91" s="41">
        <v>1680565.14</v>
      </c>
    </row>
    <row r="92" spans="2:6" ht="15" customHeight="1" x14ac:dyDescent="0.25">
      <c r="B92" s="92"/>
      <c r="C92" s="95" t="s">
        <v>51</v>
      </c>
      <c r="D92" s="35" t="s">
        <v>47</v>
      </c>
      <c r="E92" s="36">
        <v>110000</v>
      </c>
      <c r="F92" s="36">
        <v>77978.720000000001</v>
      </c>
    </row>
    <row r="93" spans="2:6" ht="15" customHeight="1" x14ac:dyDescent="0.25">
      <c r="B93" s="92"/>
      <c r="C93" s="95"/>
      <c r="D93" s="35" t="s">
        <v>54</v>
      </c>
      <c r="E93" s="36">
        <v>2150000</v>
      </c>
      <c r="F93" s="36">
        <v>1602586.42</v>
      </c>
    </row>
    <row r="94" spans="2:6" ht="15" customHeight="1" x14ac:dyDescent="0.25">
      <c r="B94" s="88"/>
      <c r="C94" s="89"/>
      <c r="D94" s="89"/>
      <c r="E94" s="89"/>
      <c r="F94" s="90"/>
    </row>
    <row r="95" spans="2:6" s="75" customFormat="1" ht="27" customHeight="1" x14ac:dyDescent="0.25">
      <c r="B95" s="76" t="s">
        <v>9</v>
      </c>
      <c r="C95" s="86" t="s">
        <v>111</v>
      </c>
      <c r="D95" s="87"/>
      <c r="E95" s="74">
        <v>225000</v>
      </c>
      <c r="F95" s="74">
        <v>203325</v>
      </c>
    </row>
    <row r="96" spans="2:6" ht="30" customHeight="1" x14ac:dyDescent="0.25">
      <c r="B96" s="66"/>
      <c r="C96" s="64" t="s">
        <v>51</v>
      </c>
      <c r="D96" s="35" t="s">
        <v>50</v>
      </c>
      <c r="E96" s="36">
        <v>225000</v>
      </c>
      <c r="F96" s="36">
        <v>203325</v>
      </c>
    </row>
    <row r="97" spans="2:6" ht="15" customHeight="1" x14ac:dyDescent="0.25">
      <c r="B97" s="88"/>
      <c r="C97" s="89"/>
      <c r="D97" s="89"/>
      <c r="E97" s="89"/>
      <c r="F97" s="90"/>
    </row>
    <row r="98" spans="2:6" ht="15" customHeight="1" x14ac:dyDescent="0.25">
      <c r="B98" s="42" t="s">
        <v>10</v>
      </c>
      <c r="C98" s="109" t="s">
        <v>19</v>
      </c>
      <c r="D98" s="110"/>
      <c r="E98" s="41">
        <v>110000</v>
      </c>
      <c r="F98" s="41">
        <v>92105.75</v>
      </c>
    </row>
    <row r="99" spans="2:6" ht="28.5" customHeight="1" x14ac:dyDescent="0.25">
      <c r="B99" s="54"/>
      <c r="C99" s="48" t="s">
        <v>51</v>
      </c>
      <c r="D99" s="45" t="s">
        <v>55</v>
      </c>
      <c r="E99" s="36">
        <v>110000</v>
      </c>
      <c r="F99" s="36">
        <v>92105.75</v>
      </c>
    </row>
    <row r="100" spans="2:6" ht="15" customHeight="1" x14ac:dyDescent="0.25">
      <c r="B100" s="88"/>
      <c r="C100" s="89"/>
      <c r="D100" s="89"/>
      <c r="E100" s="89"/>
      <c r="F100" s="90"/>
    </row>
    <row r="101" spans="2:6" ht="15" customHeight="1" x14ac:dyDescent="0.25">
      <c r="B101" s="42" t="s">
        <v>15</v>
      </c>
      <c r="C101" s="109" t="s">
        <v>44</v>
      </c>
      <c r="D101" s="110"/>
      <c r="E101" s="41">
        <v>100000</v>
      </c>
      <c r="F101" s="41">
        <v>95600</v>
      </c>
    </row>
    <row r="102" spans="2:6" ht="30.75" customHeight="1" x14ac:dyDescent="0.25">
      <c r="B102" s="54"/>
      <c r="C102" s="48" t="s">
        <v>51</v>
      </c>
      <c r="D102" s="35" t="s">
        <v>53</v>
      </c>
      <c r="E102" s="36">
        <v>100000</v>
      </c>
      <c r="F102" s="36">
        <v>95600</v>
      </c>
    </row>
    <row r="103" spans="2:6" ht="15" customHeight="1" x14ac:dyDescent="0.25">
      <c r="B103" s="88"/>
      <c r="C103" s="89"/>
      <c r="D103" s="89"/>
      <c r="E103" s="89"/>
      <c r="F103" s="90"/>
    </row>
    <row r="104" spans="2:6" ht="15" customHeight="1" x14ac:dyDescent="0.25">
      <c r="B104" s="42" t="s">
        <v>16</v>
      </c>
      <c r="C104" s="130" t="s">
        <v>45</v>
      </c>
      <c r="D104" s="131"/>
      <c r="E104" s="41">
        <v>280000</v>
      </c>
      <c r="F104" s="41">
        <v>253421.89</v>
      </c>
    </row>
    <row r="105" spans="2:6" ht="15" customHeight="1" x14ac:dyDescent="0.25">
      <c r="B105" s="91"/>
      <c r="C105" s="94" t="s">
        <v>51</v>
      </c>
      <c r="D105" s="35" t="s">
        <v>47</v>
      </c>
      <c r="E105" s="36">
        <v>95000</v>
      </c>
      <c r="F105" s="36">
        <v>92360.5</v>
      </c>
    </row>
    <row r="106" spans="2:6" ht="15" customHeight="1" x14ac:dyDescent="0.25">
      <c r="B106" s="93"/>
      <c r="C106" s="96"/>
      <c r="D106" s="35" t="s">
        <v>50</v>
      </c>
      <c r="E106" s="36">
        <v>185000</v>
      </c>
      <c r="F106" s="36">
        <v>161061.39000000001</v>
      </c>
    </row>
    <row r="107" spans="2:6" ht="15" customHeight="1" x14ac:dyDescent="0.25">
      <c r="B107" s="88"/>
      <c r="C107" s="89"/>
      <c r="D107" s="89"/>
      <c r="E107" s="89"/>
      <c r="F107" s="90"/>
    </row>
    <row r="108" spans="2:6" ht="15" customHeight="1" x14ac:dyDescent="0.25">
      <c r="B108" s="42" t="s">
        <v>17</v>
      </c>
      <c r="C108" s="109" t="s">
        <v>89</v>
      </c>
      <c r="D108" s="110"/>
      <c r="E108" s="41">
        <v>90000</v>
      </c>
      <c r="F108" s="41">
        <v>83564.86</v>
      </c>
    </row>
    <row r="109" spans="2:6" ht="15" customHeight="1" x14ac:dyDescent="0.25">
      <c r="B109" s="91"/>
      <c r="C109" s="94" t="s">
        <v>51</v>
      </c>
      <c r="D109" s="35" t="s">
        <v>47</v>
      </c>
      <c r="E109" s="36">
        <v>30000</v>
      </c>
      <c r="F109" s="36">
        <v>26879.82</v>
      </c>
    </row>
    <row r="110" spans="2:6" ht="15" customHeight="1" x14ac:dyDescent="0.25">
      <c r="B110" s="93"/>
      <c r="C110" s="96"/>
      <c r="D110" s="35" t="s">
        <v>50</v>
      </c>
      <c r="E110" s="36">
        <v>60000</v>
      </c>
      <c r="F110" s="36">
        <v>56685.04</v>
      </c>
    </row>
    <row r="111" spans="2:6" ht="15" customHeight="1" x14ac:dyDescent="0.25">
      <c r="B111" s="88"/>
      <c r="C111" s="89"/>
      <c r="D111" s="89"/>
      <c r="E111" s="89"/>
      <c r="F111" s="90"/>
    </row>
    <row r="112" spans="2:6" ht="15" customHeight="1" x14ac:dyDescent="0.25">
      <c r="B112" s="97" t="s">
        <v>4</v>
      </c>
      <c r="C112" s="98"/>
      <c r="D112" s="99"/>
      <c r="E112" s="43">
        <f>SUM(E84+E87+E91+E95+E98+E101+E104+E108)</f>
        <v>4027000</v>
      </c>
      <c r="F112" s="43">
        <f>SUM(F84+F87+F91+F95+F98+F101+F104+F108)</f>
        <v>2602249.19</v>
      </c>
    </row>
    <row r="113" spans="2:6" ht="15" customHeight="1" x14ac:dyDescent="0.25">
      <c r="B113" s="17"/>
      <c r="C113" s="17"/>
      <c r="D113" s="18"/>
      <c r="E113" s="19"/>
      <c r="F113" s="19"/>
    </row>
    <row r="114" spans="2:6" ht="44.25" customHeight="1" x14ac:dyDescent="0.25">
      <c r="B114" s="117" t="s">
        <v>112</v>
      </c>
      <c r="C114" s="117"/>
      <c r="D114" s="117"/>
      <c r="E114" s="117"/>
      <c r="F114" s="117"/>
    </row>
    <row r="115" spans="2:6" ht="83.25" customHeight="1" x14ac:dyDescent="0.25">
      <c r="B115" s="117" t="s">
        <v>128</v>
      </c>
      <c r="C115" s="117"/>
      <c r="D115" s="117"/>
      <c r="E115" s="117"/>
      <c r="F115" s="117"/>
    </row>
    <row r="116" spans="2:6" ht="69" customHeight="1" x14ac:dyDescent="0.25">
      <c r="B116" s="117" t="s">
        <v>129</v>
      </c>
      <c r="C116" s="117"/>
      <c r="D116" s="117"/>
      <c r="E116" s="117"/>
      <c r="F116" s="117"/>
    </row>
    <row r="117" spans="2:6" ht="68.25" customHeight="1" x14ac:dyDescent="0.25">
      <c r="B117" s="117" t="s">
        <v>130</v>
      </c>
      <c r="C117" s="117"/>
      <c r="D117" s="117"/>
      <c r="E117" s="117"/>
      <c r="F117" s="117"/>
    </row>
    <row r="118" spans="2:6" ht="56.25" customHeight="1" x14ac:dyDescent="0.25">
      <c r="B118" s="116" t="s">
        <v>94</v>
      </c>
      <c r="C118" s="116"/>
      <c r="D118" s="116"/>
      <c r="E118" s="116"/>
      <c r="F118" s="116"/>
    </row>
    <row r="119" spans="2:6" ht="47.25" customHeight="1" x14ac:dyDescent="0.25">
      <c r="B119" s="116" t="s">
        <v>95</v>
      </c>
      <c r="C119" s="116"/>
      <c r="D119" s="116"/>
      <c r="E119" s="116"/>
      <c r="F119" s="116"/>
    </row>
    <row r="120" spans="2:6" ht="43.5" customHeight="1" x14ac:dyDescent="0.25">
      <c r="B120" s="117" t="s">
        <v>96</v>
      </c>
      <c r="C120" s="117"/>
      <c r="D120" s="117"/>
      <c r="E120" s="117"/>
      <c r="F120" s="117"/>
    </row>
    <row r="121" spans="2:6" ht="45" customHeight="1" x14ac:dyDescent="0.25">
      <c r="B121" s="117" t="s">
        <v>97</v>
      </c>
      <c r="C121" s="117"/>
      <c r="D121" s="117"/>
      <c r="E121" s="117"/>
      <c r="F121" s="117"/>
    </row>
    <row r="122" spans="2:6" ht="15" customHeight="1" x14ac:dyDescent="0.25">
      <c r="B122" s="8"/>
      <c r="C122" s="8"/>
      <c r="D122" s="10"/>
      <c r="E122" s="9"/>
      <c r="F122" s="9"/>
    </row>
    <row r="123" spans="2:6" ht="15" customHeight="1" x14ac:dyDescent="0.25">
      <c r="B123" s="20"/>
      <c r="C123" s="20"/>
      <c r="D123" s="11"/>
      <c r="E123" s="21"/>
      <c r="F123" s="21"/>
    </row>
    <row r="124" spans="2:6" ht="15" customHeight="1" x14ac:dyDescent="0.25">
      <c r="B124" s="30" t="s">
        <v>63</v>
      </c>
      <c r="C124" s="107" t="s">
        <v>24</v>
      </c>
      <c r="D124" s="108"/>
      <c r="E124" s="29" t="s">
        <v>2</v>
      </c>
      <c r="F124" s="29" t="s">
        <v>39</v>
      </c>
    </row>
    <row r="125" spans="2:6" ht="15" customHeight="1" x14ac:dyDescent="0.25">
      <c r="B125" s="44"/>
      <c r="C125" s="44"/>
      <c r="D125" s="44"/>
      <c r="E125" s="39"/>
      <c r="F125" s="39"/>
    </row>
    <row r="126" spans="2:6" ht="15" customHeight="1" x14ac:dyDescent="0.25">
      <c r="B126" s="42" t="s">
        <v>0</v>
      </c>
      <c r="C126" s="109" t="s">
        <v>25</v>
      </c>
      <c r="D126" s="110"/>
      <c r="E126" s="41">
        <v>150000</v>
      </c>
      <c r="F126" s="41">
        <v>107643.82</v>
      </c>
    </row>
    <row r="127" spans="2:6" ht="31.5" customHeight="1" x14ac:dyDescent="0.25">
      <c r="B127" s="55"/>
      <c r="C127" s="48" t="s">
        <v>51</v>
      </c>
      <c r="D127" s="35" t="s">
        <v>56</v>
      </c>
      <c r="E127" s="36">
        <v>150000</v>
      </c>
      <c r="F127" s="36">
        <v>107643.82</v>
      </c>
    </row>
    <row r="128" spans="2:6" ht="15" customHeight="1" x14ac:dyDescent="0.25">
      <c r="B128" s="88"/>
      <c r="C128" s="89"/>
      <c r="D128" s="89"/>
      <c r="E128" s="89"/>
      <c r="F128" s="90"/>
    </row>
    <row r="129" spans="2:6" ht="15" customHeight="1" x14ac:dyDescent="0.25">
      <c r="B129" s="97" t="s">
        <v>4</v>
      </c>
      <c r="C129" s="98"/>
      <c r="D129" s="99"/>
      <c r="E129" s="43">
        <f>SUM(E126)</f>
        <v>150000</v>
      </c>
      <c r="F129" s="43">
        <f>SUM(F126)</f>
        <v>107643.82</v>
      </c>
    </row>
    <row r="130" spans="2:6" ht="15" customHeight="1" x14ac:dyDescent="0.25">
      <c r="B130" s="17"/>
      <c r="C130" s="17"/>
      <c r="D130" s="18"/>
      <c r="E130" s="19"/>
      <c r="F130" s="19"/>
    </row>
    <row r="131" spans="2:6" ht="35.25" customHeight="1" x14ac:dyDescent="0.25">
      <c r="B131" s="160" t="s">
        <v>90</v>
      </c>
      <c r="C131" s="160"/>
      <c r="D131" s="160"/>
      <c r="E131" s="160"/>
      <c r="F131" s="160"/>
    </row>
    <row r="132" spans="2:6" ht="15" customHeight="1" x14ac:dyDescent="0.25">
      <c r="B132" s="8"/>
      <c r="C132" s="8"/>
      <c r="D132" s="10"/>
      <c r="E132" s="9"/>
      <c r="F132" s="9"/>
    </row>
    <row r="133" spans="2:6" ht="15" customHeight="1" x14ac:dyDescent="0.25">
      <c r="B133" s="20"/>
      <c r="C133" s="20"/>
      <c r="D133" s="11"/>
      <c r="E133" s="21"/>
      <c r="F133" s="21"/>
    </row>
    <row r="134" spans="2:6" ht="15" customHeight="1" x14ac:dyDescent="0.25">
      <c r="B134" s="30" t="s">
        <v>64</v>
      </c>
      <c r="C134" s="107" t="s">
        <v>26</v>
      </c>
      <c r="D134" s="108"/>
      <c r="E134" s="29" t="s">
        <v>2</v>
      </c>
      <c r="F134" s="29" t="s">
        <v>39</v>
      </c>
    </row>
    <row r="135" spans="2:6" ht="15" customHeight="1" x14ac:dyDescent="0.25">
      <c r="B135" s="44"/>
      <c r="C135" s="44"/>
      <c r="D135" s="47"/>
      <c r="E135" s="39"/>
      <c r="F135" s="39"/>
    </row>
    <row r="136" spans="2:6" ht="15" customHeight="1" x14ac:dyDescent="0.25">
      <c r="B136" s="42" t="s">
        <v>0</v>
      </c>
      <c r="C136" s="109" t="s">
        <v>27</v>
      </c>
      <c r="D136" s="110"/>
      <c r="E136" s="41">
        <v>285000</v>
      </c>
      <c r="F136" s="41">
        <v>48550</v>
      </c>
    </row>
    <row r="137" spans="2:6" ht="15" customHeight="1" x14ac:dyDescent="0.25">
      <c r="B137" s="91"/>
      <c r="C137" s="94" t="s">
        <v>51</v>
      </c>
      <c r="D137" s="35" t="s">
        <v>48</v>
      </c>
      <c r="E137" s="36">
        <v>185000</v>
      </c>
      <c r="F137" s="36">
        <v>0</v>
      </c>
    </row>
    <row r="138" spans="2:6" ht="15" customHeight="1" x14ac:dyDescent="0.25">
      <c r="B138" s="93"/>
      <c r="C138" s="96"/>
      <c r="D138" s="35" t="s">
        <v>47</v>
      </c>
      <c r="E138" s="36">
        <v>100000</v>
      </c>
      <c r="F138" s="36">
        <v>48550</v>
      </c>
    </row>
    <row r="139" spans="2:6" ht="15" customHeight="1" x14ac:dyDescent="0.25">
      <c r="B139" s="88"/>
      <c r="C139" s="89"/>
      <c r="D139" s="89"/>
      <c r="E139" s="89"/>
      <c r="F139" s="90"/>
    </row>
    <row r="140" spans="2:6" ht="15" customHeight="1" x14ac:dyDescent="0.25">
      <c r="B140" s="97" t="s">
        <v>4</v>
      </c>
      <c r="C140" s="98"/>
      <c r="D140" s="99"/>
      <c r="E140" s="43">
        <f>SUM(E136)</f>
        <v>285000</v>
      </c>
      <c r="F140" s="43">
        <f>SUM(F136)</f>
        <v>48550</v>
      </c>
    </row>
    <row r="141" spans="2:6" ht="15" customHeight="1" x14ac:dyDescent="0.25">
      <c r="B141" s="17"/>
      <c r="C141" s="17"/>
      <c r="D141" s="18"/>
      <c r="E141" s="19"/>
      <c r="F141" s="19"/>
    </row>
    <row r="142" spans="2:6" ht="59.25" customHeight="1" x14ac:dyDescent="0.25">
      <c r="B142" s="161" t="s">
        <v>93</v>
      </c>
      <c r="C142" s="117"/>
      <c r="D142" s="117"/>
      <c r="E142" s="117"/>
      <c r="F142" s="117"/>
    </row>
    <row r="143" spans="2:6" ht="59.25" customHeight="1" x14ac:dyDescent="0.25">
      <c r="B143" s="79"/>
      <c r="C143" s="78"/>
      <c r="D143" s="78"/>
      <c r="E143" s="78"/>
      <c r="F143" s="78"/>
    </row>
    <row r="144" spans="2:6" ht="15" customHeight="1" x14ac:dyDescent="0.25">
      <c r="B144" s="164"/>
      <c r="C144" s="164"/>
      <c r="D144" s="164"/>
      <c r="E144" s="164"/>
      <c r="F144" s="164"/>
    </row>
    <row r="145" spans="2:6" ht="15" customHeight="1" x14ac:dyDescent="0.25">
      <c r="B145" s="80"/>
      <c r="C145" s="80"/>
      <c r="D145" s="80"/>
      <c r="E145" s="80"/>
      <c r="F145" s="80"/>
    </row>
    <row r="146" spans="2:6" ht="29.25" customHeight="1" x14ac:dyDescent="0.25">
      <c r="B146" s="60" t="s">
        <v>9</v>
      </c>
      <c r="C146" s="150" t="s">
        <v>28</v>
      </c>
      <c r="D146" s="150"/>
      <c r="E146" s="150"/>
      <c r="F146" s="151"/>
    </row>
    <row r="147" spans="2:6" ht="15" customHeight="1" x14ac:dyDescent="0.25">
      <c r="B147" s="8"/>
      <c r="C147" s="8"/>
      <c r="D147" s="10"/>
      <c r="E147" s="10"/>
      <c r="F147" s="9"/>
    </row>
    <row r="148" spans="2:6" ht="15" customHeight="1" x14ac:dyDescent="0.25">
      <c r="B148" s="20"/>
      <c r="C148" s="20"/>
      <c r="D148" s="11"/>
      <c r="E148" s="11"/>
      <c r="F148" s="21"/>
    </row>
    <row r="149" spans="2:6" ht="15" customHeight="1" x14ac:dyDescent="0.25">
      <c r="B149" s="30" t="s">
        <v>65</v>
      </c>
      <c r="C149" s="107" t="s">
        <v>1</v>
      </c>
      <c r="D149" s="108"/>
      <c r="E149" s="29" t="s">
        <v>2</v>
      </c>
      <c r="F149" s="29" t="s">
        <v>39</v>
      </c>
    </row>
    <row r="150" spans="2:6" ht="15" customHeight="1" x14ac:dyDescent="0.25">
      <c r="B150" s="44"/>
      <c r="C150" s="44"/>
      <c r="D150" s="47"/>
      <c r="E150" s="39"/>
      <c r="F150" s="39"/>
    </row>
    <row r="151" spans="2:6" ht="15" customHeight="1" x14ac:dyDescent="0.25">
      <c r="B151" s="42" t="s">
        <v>0</v>
      </c>
      <c r="C151" s="109" t="s">
        <v>113</v>
      </c>
      <c r="D151" s="110"/>
      <c r="E151" s="41">
        <v>10000</v>
      </c>
      <c r="F151" s="41">
        <v>6249.72</v>
      </c>
    </row>
    <row r="152" spans="2:6" ht="30" customHeight="1" x14ac:dyDescent="0.25">
      <c r="B152" s="68"/>
      <c r="C152" s="48" t="s">
        <v>51</v>
      </c>
      <c r="D152" s="35" t="s">
        <v>48</v>
      </c>
      <c r="E152" s="36">
        <v>10000</v>
      </c>
      <c r="F152" s="36">
        <v>6249.72</v>
      </c>
    </row>
    <row r="153" spans="2:6" ht="15" customHeight="1" x14ac:dyDescent="0.25">
      <c r="B153" s="88"/>
      <c r="C153" s="89"/>
      <c r="D153" s="89"/>
      <c r="E153" s="89"/>
      <c r="F153" s="90"/>
    </row>
    <row r="154" spans="2:6" ht="27.75" customHeight="1" x14ac:dyDescent="0.25">
      <c r="B154" s="77" t="s">
        <v>3</v>
      </c>
      <c r="C154" s="128" t="s">
        <v>120</v>
      </c>
      <c r="D154" s="129"/>
      <c r="E154" s="41">
        <v>61000</v>
      </c>
      <c r="F154" s="41">
        <v>60876.04</v>
      </c>
    </row>
    <row r="155" spans="2:6" ht="30" customHeight="1" x14ac:dyDescent="0.25">
      <c r="B155" s="46"/>
      <c r="C155" s="48" t="s">
        <v>51</v>
      </c>
      <c r="D155" s="35" t="s">
        <v>50</v>
      </c>
      <c r="E155" s="36">
        <v>61000</v>
      </c>
      <c r="F155" s="36">
        <v>60876.04</v>
      </c>
    </row>
    <row r="156" spans="2:6" ht="15" customHeight="1" x14ac:dyDescent="0.25">
      <c r="B156" s="88"/>
      <c r="C156" s="89"/>
      <c r="D156" s="89"/>
      <c r="E156" s="89"/>
      <c r="F156" s="90"/>
    </row>
    <row r="157" spans="2:6" ht="15" customHeight="1" x14ac:dyDescent="0.25">
      <c r="B157" s="42" t="s">
        <v>6</v>
      </c>
      <c r="C157" s="109" t="s">
        <v>114</v>
      </c>
      <c r="D157" s="110"/>
      <c r="E157" s="41">
        <v>522000</v>
      </c>
      <c r="F157" s="41">
        <v>519210.93</v>
      </c>
    </row>
    <row r="158" spans="2:6" ht="30.75" customHeight="1" x14ac:dyDescent="0.25">
      <c r="B158" s="46"/>
      <c r="C158" s="48" t="s">
        <v>51</v>
      </c>
      <c r="D158" s="35" t="s">
        <v>48</v>
      </c>
      <c r="E158" s="36">
        <v>522000</v>
      </c>
      <c r="F158" s="36">
        <v>519210.93</v>
      </c>
    </row>
    <row r="159" spans="2:6" ht="15" customHeight="1" x14ac:dyDescent="0.25">
      <c r="B159" s="88"/>
      <c r="C159" s="89"/>
      <c r="D159" s="89"/>
      <c r="E159" s="89"/>
      <c r="F159" s="90"/>
    </row>
    <row r="160" spans="2:6" ht="15" customHeight="1" x14ac:dyDescent="0.25">
      <c r="B160" s="97" t="s">
        <v>4</v>
      </c>
      <c r="C160" s="98"/>
      <c r="D160" s="99"/>
      <c r="E160" s="43">
        <f>SUM(E151+E154+E157)</f>
        <v>593000</v>
      </c>
      <c r="F160" s="43">
        <f>SUM(F151+F154+F157)</f>
        <v>586336.68999999994</v>
      </c>
    </row>
    <row r="161" spans="2:6" ht="15" customHeight="1" x14ac:dyDescent="0.25">
      <c r="B161" s="17"/>
      <c r="C161" s="17"/>
      <c r="D161" s="18"/>
      <c r="E161" s="19"/>
      <c r="F161" s="19"/>
    </row>
    <row r="162" spans="2:6" ht="46.5" customHeight="1" x14ac:dyDescent="0.25">
      <c r="B162" s="162" t="s">
        <v>115</v>
      </c>
      <c r="C162" s="162"/>
      <c r="D162" s="162"/>
      <c r="E162" s="162"/>
      <c r="F162" s="162"/>
    </row>
    <row r="163" spans="2:6" ht="58.5" customHeight="1" x14ac:dyDescent="0.25">
      <c r="B163" s="160" t="s">
        <v>131</v>
      </c>
      <c r="C163" s="160"/>
      <c r="D163" s="160"/>
      <c r="E163" s="160"/>
      <c r="F163" s="160"/>
    </row>
    <row r="164" spans="2:6" ht="34.5" customHeight="1" x14ac:dyDescent="0.25">
      <c r="B164" s="162" t="s">
        <v>121</v>
      </c>
      <c r="C164" s="162"/>
      <c r="D164" s="162"/>
      <c r="E164" s="162"/>
      <c r="F164" s="162"/>
    </row>
    <row r="165" spans="2:6" ht="15" customHeight="1" x14ac:dyDescent="0.25">
      <c r="B165" s="111"/>
      <c r="C165" s="111"/>
      <c r="D165" s="111"/>
      <c r="E165" s="111"/>
      <c r="F165" s="111"/>
    </row>
    <row r="166" spans="2:6" ht="15" customHeight="1" x14ac:dyDescent="0.25">
      <c r="B166" s="20"/>
      <c r="C166" s="20"/>
      <c r="D166" s="11"/>
      <c r="E166" s="21"/>
      <c r="F166" s="21"/>
    </row>
    <row r="167" spans="2:6" ht="15" customHeight="1" x14ac:dyDescent="0.25">
      <c r="B167" s="30" t="s">
        <v>66</v>
      </c>
      <c r="C167" s="107" t="s">
        <v>12</v>
      </c>
      <c r="D167" s="108"/>
      <c r="E167" s="29" t="s">
        <v>2</v>
      </c>
      <c r="F167" s="29" t="s">
        <v>39</v>
      </c>
    </row>
    <row r="168" spans="2:6" ht="15" customHeight="1" x14ac:dyDescent="0.25">
      <c r="B168" s="125"/>
      <c r="C168" s="126"/>
      <c r="D168" s="126"/>
      <c r="E168" s="126"/>
      <c r="F168" s="127"/>
    </row>
    <row r="169" spans="2:6" ht="27" customHeight="1" x14ac:dyDescent="0.25">
      <c r="B169" s="77" t="s">
        <v>0</v>
      </c>
      <c r="C169" s="86" t="s">
        <v>116</v>
      </c>
      <c r="D169" s="87"/>
      <c r="E169" s="41">
        <v>5020000</v>
      </c>
      <c r="F169" s="41">
        <v>181875</v>
      </c>
    </row>
    <row r="170" spans="2:6" ht="15" customHeight="1" x14ac:dyDescent="0.25">
      <c r="B170" s="91"/>
      <c r="C170" s="165" t="s">
        <v>51</v>
      </c>
      <c r="D170" s="5" t="s">
        <v>47</v>
      </c>
      <c r="E170" s="6">
        <v>4840000</v>
      </c>
      <c r="F170" s="6">
        <v>1875</v>
      </c>
    </row>
    <row r="171" spans="2:6" ht="15" customHeight="1" x14ac:dyDescent="0.25">
      <c r="B171" s="92"/>
      <c r="C171" s="166"/>
      <c r="D171" s="5" t="s">
        <v>50</v>
      </c>
      <c r="E171" s="6">
        <v>180000</v>
      </c>
      <c r="F171" s="6">
        <v>180000</v>
      </c>
    </row>
    <row r="172" spans="2:6" ht="15" customHeight="1" x14ac:dyDescent="0.25">
      <c r="B172" s="88"/>
      <c r="C172" s="89"/>
      <c r="D172" s="89"/>
      <c r="E172" s="89"/>
      <c r="F172" s="90"/>
    </row>
    <row r="173" spans="2:6" ht="27.75" customHeight="1" x14ac:dyDescent="0.25">
      <c r="B173" s="42" t="s">
        <v>3</v>
      </c>
      <c r="C173" s="86" t="s">
        <v>117</v>
      </c>
      <c r="D173" s="87"/>
      <c r="E173" s="41">
        <v>15000</v>
      </c>
      <c r="F173" s="41">
        <v>14375</v>
      </c>
    </row>
    <row r="174" spans="2:6" ht="30.75" customHeight="1" x14ac:dyDescent="0.25">
      <c r="B174" s="46"/>
      <c r="C174" s="48" t="s">
        <v>51</v>
      </c>
      <c r="D174" s="5" t="s">
        <v>50</v>
      </c>
      <c r="E174" s="6">
        <v>15000</v>
      </c>
      <c r="F174" s="6">
        <v>14375</v>
      </c>
    </row>
    <row r="175" spans="2:6" ht="15" customHeight="1" x14ac:dyDescent="0.25">
      <c r="B175" s="88"/>
      <c r="C175" s="89"/>
      <c r="D175" s="89"/>
      <c r="E175" s="89"/>
      <c r="F175" s="90"/>
    </row>
    <row r="176" spans="2:6" ht="15" customHeight="1" x14ac:dyDescent="0.25">
      <c r="B176" s="97" t="s">
        <v>4</v>
      </c>
      <c r="C176" s="98"/>
      <c r="D176" s="99"/>
      <c r="E176" s="43">
        <f>SUM(E169+E173)</f>
        <v>5035000</v>
      </c>
      <c r="F176" s="43">
        <f>SUM(F169+F173)</f>
        <v>196250</v>
      </c>
    </row>
    <row r="177" spans="2:6" ht="15" customHeight="1" x14ac:dyDescent="0.25">
      <c r="B177" s="17"/>
      <c r="C177" s="17"/>
      <c r="D177" s="18"/>
      <c r="E177" s="19"/>
      <c r="F177" s="19"/>
    </row>
    <row r="178" spans="2:6" ht="56.25" customHeight="1" x14ac:dyDescent="0.25">
      <c r="B178" s="163" t="s">
        <v>118</v>
      </c>
      <c r="C178" s="160"/>
      <c r="D178" s="160"/>
      <c r="E178" s="160"/>
      <c r="F178" s="160"/>
    </row>
    <row r="179" spans="2:6" ht="30" customHeight="1" x14ac:dyDescent="0.25">
      <c r="B179" s="163" t="s">
        <v>119</v>
      </c>
      <c r="C179" s="160"/>
      <c r="D179" s="160"/>
      <c r="E179" s="160"/>
      <c r="F179" s="160"/>
    </row>
    <row r="180" spans="2:6" x14ac:dyDescent="0.25">
      <c r="B180" s="13"/>
      <c r="C180" s="33"/>
      <c r="E180" s="27"/>
      <c r="F180" s="12"/>
    </row>
    <row r="181" spans="2:6" x14ac:dyDescent="0.25">
      <c r="B181" s="81"/>
      <c r="C181" s="81"/>
      <c r="E181" s="82"/>
      <c r="F181" s="82"/>
    </row>
    <row r="182" spans="2:6" ht="15" customHeight="1" x14ac:dyDescent="0.25">
      <c r="B182" s="30" t="s">
        <v>67</v>
      </c>
      <c r="C182" s="107" t="s">
        <v>18</v>
      </c>
      <c r="D182" s="108"/>
      <c r="E182" s="29" t="s">
        <v>2</v>
      </c>
      <c r="F182" s="29" t="s">
        <v>39</v>
      </c>
    </row>
    <row r="183" spans="2:6" ht="15" customHeight="1" x14ac:dyDescent="0.25">
      <c r="B183" s="88"/>
      <c r="C183" s="89"/>
      <c r="D183" s="89"/>
      <c r="E183" s="89"/>
      <c r="F183" s="90"/>
    </row>
    <row r="184" spans="2:6" ht="15" customHeight="1" x14ac:dyDescent="0.25">
      <c r="B184" s="42" t="s">
        <v>0</v>
      </c>
      <c r="C184" s="109" t="s">
        <v>29</v>
      </c>
      <c r="D184" s="110"/>
      <c r="E184" s="41">
        <v>821000</v>
      </c>
      <c r="F184" s="41">
        <v>435279.85</v>
      </c>
    </row>
    <row r="185" spans="2:6" ht="15" customHeight="1" x14ac:dyDescent="0.25">
      <c r="B185" s="132"/>
      <c r="C185" s="95" t="s">
        <v>51</v>
      </c>
      <c r="D185" s="35" t="s">
        <v>47</v>
      </c>
      <c r="E185" s="36">
        <v>416000</v>
      </c>
      <c r="F185" s="36">
        <v>38184.300000000003</v>
      </c>
    </row>
    <row r="186" spans="2:6" ht="15" customHeight="1" x14ac:dyDescent="0.25">
      <c r="B186" s="132"/>
      <c r="C186" s="95"/>
      <c r="D186" s="35" t="s">
        <v>54</v>
      </c>
      <c r="E186" s="36">
        <v>405000</v>
      </c>
      <c r="F186" s="36">
        <v>397095.55</v>
      </c>
    </row>
    <row r="187" spans="2:6" ht="15" customHeight="1" x14ac:dyDescent="0.25">
      <c r="B187" s="88"/>
      <c r="C187" s="89"/>
      <c r="D187" s="89"/>
      <c r="E187" s="89"/>
      <c r="F187" s="90"/>
    </row>
    <row r="188" spans="2:6" ht="28.5" customHeight="1" x14ac:dyDescent="0.25">
      <c r="B188" s="77" t="s">
        <v>3</v>
      </c>
      <c r="C188" s="86" t="s">
        <v>132</v>
      </c>
      <c r="D188" s="87"/>
      <c r="E188" s="41">
        <v>190000</v>
      </c>
      <c r="F188" s="41">
        <v>188750</v>
      </c>
    </row>
    <row r="189" spans="2:6" ht="30.75" customHeight="1" x14ac:dyDescent="0.25">
      <c r="B189" s="50"/>
      <c r="C189" s="49" t="s">
        <v>51</v>
      </c>
      <c r="D189" s="35" t="s">
        <v>56</v>
      </c>
      <c r="E189" s="36">
        <v>190000</v>
      </c>
      <c r="F189" s="36">
        <v>188750</v>
      </c>
    </row>
    <row r="190" spans="2:6" ht="15" customHeight="1" x14ac:dyDescent="0.25">
      <c r="B190" s="88"/>
      <c r="C190" s="89"/>
      <c r="D190" s="89"/>
      <c r="E190" s="89"/>
      <c r="F190" s="90"/>
    </row>
    <row r="191" spans="2:6" ht="15" customHeight="1" x14ac:dyDescent="0.25">
      <c r="B191" s="42" t="s">
        <v>6</v>
      </c>
      <c r="C191" s="123" t="s">
        <v>133</v>
      </c>
      <c r="D191" s="124"/>
      <c r="E191" s="41">
        <v>50000</v>
      </c>
      <c r="F191" s="41">
        <v>7500</v>
      </c>
    </row>
    <row r="192" spans="2:6" ht="30.75" customHeight="1" x14ac:dyDescent="0.25">
      <c r="B192" s="51"/>
      <c r="C192" s="49" t="s">
        <v>51</v>
      </c>
      <c r="D192" s="35" t="s">
        <v>54</v>
      </c>
      <c r="E192" s="36">
        <v>50000</v>
      </c>
      <c r="F192" s="36">
        <v>7500</v>
      </c>
    </row>
    <row r="193" spans="2:6" ht="15" customHeight="1" x14ac:dyDescent="0.25">
      <c r="B193" s="88"/>
      <c r="C193" s="89"/>
      <c r="D193" s="89"/>
      <c r="E193" s="89"/>
      <c r="F193" s="90"/>
    </row>
    <row r="194" spans="2:6" ht="15" customHeight="1" x14ac:dyDescent="0.25">
      <c r="B194" s="42" t="s">
        <v>9</v>
      </c>
      <c r="C194" s="123" t="s">
        <v>42</v>
      </c>
      <c r="D194" s="124"/>
      <c r="E194" s="41">
        <v>300000</v>
      </c>
      <c r="F194" s="41">
        <v>145695.85</v>
      </c>
    </row>
    <row r="195" spans="2:6" ht="32.25" customHeight="1" x14ac:dyDescent="0.25">
      <c r="B195" s="51"/>
      <c r="C195" s="49" t="s">
        <v>51</v>
      </c>
      <c r="D195" s="35" t="s">
        <v>53</v>
      </c>
      <c r="E195" s="36">
        <v>300000</v>
      </c>
      <c r="F195" s="36">
        <v>145695.85</v>
      </c>
    </row>
    <row r="196" spans="2:6" ht="15" customHeight="1" x14ac:dyDescent="0.25">
      <c r="B196" s="88"/>
      <c r="C196" s="89"/>
      <c r="D196" s="89"/>
      <c r="E196" s="89"/>
      <c r="F196" s="90"/>
    </row>
    <row r="197" spans="2:6" ht="15" customHeight="1" x14ac:dyDescent="0.25">
      <c r="B197" s="97" t="s">
        <v>4</v>
      </c>
      <c r="C197" s="98"/>
      <c r="D197" s="99"/>
      <c r="E197" s="43">
        <f>SUM(E184+E188+E191+E194)</f>
        <v>1361000</v>
      </c>
      <c r="F197" s="43">
        <f>SUM(F184+F188+F191+F194)</f>
        <v>777225.7</v>
      </c>
    </row>
    <row r="198" spans="2:6" ht="15" customHeight="1" x14ac:dyDescent="0.25">
      <c r="B198" s="17"/>
      <c r="C198" s="17"/>
      <c r="D198" s="18"/>
      <c r="E198" s="22"/>
      <c r="F198" s="22"/>
    </row>
    <row r="199" spans="2:6" ht="46.5" customHeight="1" x14ac:dyDescent="0.25">
      <c r="B199" s="163" t="s">
        <v>122</v>
      </c>
      <c r="C199" s="163"/>
      <c r="D199" s="163"/>
      <c r="E199" s="163"/>
      <c r="F199" s="163"/>
    </row>
    <row r="200" spans="2:6" ht="60.75" customHeight="1" x14ac:dyDescent="0.25">
      <c r="B200" s="157" t="s">
        <v>135</v>
      </c>
      <c r="C200" s="157"/>
      <c r="D200" s="157"/>
      <c r="E200" s="157"/>
      <c r="F200" s="157"/>
    </row>
    <row r="201" spans="2:6" ht="43.5" customHeight="1" x14ac:dyDescent="0.25">
      <c r="B201" s="157" t="s">
        <v>134</v>
      </c>
      <c r="C201" s="157"/>
      <c r="D201" s="157"/>
      <c r="E201" s="157"/>
      <c r="F201" s="157"/>
    </row>
    <row r="202" spans="2:6" ht="108.75" customHeight="1" x14ac:dyDescent="0.25">
      <c r="B202" s="157" t="s">
        <v>123</v>
      </c>
      <c r="C202" s="157"/>
      <c r="D202" s="157"/>
      <c r="E202" s="157"/>
      <c r="F202" s="157"/>
    </row>
    <row r="203" spans="2:6" x14ac:dyDescent="0.25">
      <c r="B203" s="8"/>
      <c r="C203" s="8"/>
      <c r="D203" s="23"/>
      <c r="E203" s="23"/>
      <c r="F203" s="24"/>
    </row>
    <row r="204" spans="2:6" x14ac:dyDescent="0.25">
      <c r="B204" s="8"/>
      <c r="C204" s="8"/>
      <c r="D204" s="23"/>
      <c r="E204" s="23"/>
      <c r="F204" s="24"/>
    </row>
    <row r="205" spans="2:6" x14ac:dyDescent="0.25">
      <c r="B205" s="8"/>
      <c r="C205" s="8"/>
      <c r="D205" s="23"/>
      <c r="E205" s="23"/>
      <c r="F205" s="24"/>
    </row>
    <row r="206" spans="2:6" x14ac:dyDescent="0.25">
      <c r="B206" s="8"/>
      <c r="C206" s="8"/>
      <c r="D206" s="23"/>
      <c r="E206" s="23"/>
      <c r="F206" s="24"/>
    </row>
    <row r="207" spans="2:6" x14ac:dyDescent="0.25">
      <c r="B207" s="8"/>
      <c r="C207" s="8"/>
      <c r="D207" s="23"/>
      <c r="E207" s="23"/>
      <c r="F207" s="24"/>
    </row>
    <row r="208" spans="2:6" x14ac:dyDescent="0.25">
      <c r="B208" s="8"/>
      <c r="C208" s="8"/>
      <c r="D208" s="23"/>
      <c r="E208" s="23"/>
      <c r="F208" s="24"/>
    </row>
    <row r="209" spans="2:6" x14ac:dyDescent="0.25">
      <c r="B209" s="8"/>
      <c r="C209" s="8"/>
      <c r="D209" s="23"/>
      <c r="E209" s="23"/>
      <c r="F209" s="24"/>
    </row>
    <row r="210" spans="2:6" x14ac:dyDescent="0.25">
      <c r="B210" s="8"/>
      <c r="C210" s="8"/>
      <c r="D210" s="23"/>
      <c r="E210" s="23"/>
      <c r="F210" s="24"/>
    </row>
    <row r="211" spans="2:6" x14ac:dyDescent="0.25">
      <c r="B211" s="8"/>
      <c r="C211" s="8"/>
      <c r="D211" s="23"/>
      <c r="E211" s="23"/>
      <c r="F211" s="24"/>
    </row>
    <row r="212" spans="2:6" x14ac:dyDescent="0.25">
      <c r="B212" s="8"/>
      <c r="C212" s="8"/>
      <c r="D212" s="23"/>
      <c r="E212" s="23"/>
      <c r="F212" s="24"/>
    </row>
    <row r="213" spans="2:6" x14ac:dyDescent="0.25">
      <c r="B213" s="8"/>
      <c r="C213" s="8"/>
      <c r="D213" s="23"/>
      <c r="E213" s="23"/>
      <c r="F213" s="24"/>
    </row>
    <row r="214" spans="2:6" x14ac:dyDescent="0.25">
      <c r="B214" s="8"/>
      <c r="C214" s="8"/>
      <c r="D214" s="23"/>
      <c r="E214" s="23"/>
      <c r="F214" s="24"/>
    </row>
    <row r="215" spans="2:6" x14ac:dyDescent="0.25">
      <c r="B215" s="8"/>
      <c r="C215" s="8"/>
      <c r="D215" s="23"/>
      <c r="E215" s="23"/>
      <c r="F215" s="24"/>
    </row>
    <row r="216" spans="2:6" x14ac:dyDescent="0.25">
      <c r="B216" s="8"/>
      <c r="C216" s="8"/>
      <c r="D216" s="23"/>
      <c r="E216" s="23"/>
      <c r="F216" s="24"/>
    </row>
    <row r="217" spans="2:6" x14ac:dyDescent="0.25">
      <c r="B217" s="8"/>
      <c r="C217" s="8"/>
      <c r="D217" s="23"/>
      <c r="E217" s="23"/>
      <c r="F217" s="24"/>
    </row>
    <row r="218" spans="2:6" x14ac:dyDescent="0.25">
      <c r="B218" s="8"/>
      <c r="C218" s="8"/>
      <c r="D218" s="23"/>
      <c r="E218" s="23"/>
      <c r="F218" s="24"/>
    </row>
    <row r="219" spans="2:6" ht="15.75" x14ac:dyDescent="0.25">
      <c r="B219" s="152" t="s">
        <v>37</v>
      </c>
      <c r="C219" s="152"/>
      <c r="D219" s="152"/>
      <c r="E219" s="152"/>
      <c r="F219" s="152"/>
    </row>
    <row r="220" spans="2:6" x14ac:dyDescent="0.25">
      <c r="B220" s="8"/>
      <c r="C220" s="8"/>
      <c r="D220" s="23"/>
      <c r="E220" s="23"/>
      <c r="F220" s="24"/>
    </row>
    <row r="221" spans="2:6" ht="15" customHeight="1" x14ac:dyDescent="0.25">
      <c r="B221" s="122" t="s">
        <v>86</v>
      </c>
      <c r="C221" s="122"/>
      <c r="D221" s="122"/>
      <c r="E221" s="122"/>
      <c r="F221" s="122"/>
    </row>
    <row r="222" spans="2:6" ht="15" customHeight="1" x14ac:dyDescent="0.25">
      <c r="B222" s="59"/>
      <c r="C222" s="59"/>
      <c r="D222" s="59"/>
      <c r="E222" s="59"/>
      <c r="F222" s="59"/>
    </row>
    <row r="223" spans="2:6" ht="15" customHeight="1" x14ac:dyDescent="0.25">
      <c r="B223" s="153" t="s">
        <v>40</v>
      </c>
      <c r="C223" s="154"/>
      <c r="D223" s="155"/>
      <c r="E223" s="31" t="s">
        <v>2</v>
      </c>
      <c r="F223" s="31" t="s">
        <v>39</v>
      </c>
    </row>
    <row r="224" spans="2:6" ht="31.5" customHeight="1" x14ac:dyDescent="0.25">
      <c r="B224" s="142" t="s">
        <v>124</v>
      </c>
      <c r="C224" s="143"/>
      <c r="D224" s="144"/>
      <c r="E224" s="14"/>
      <c r="F224" s="14"/>
    </row>
    <row r="225" spans="2:7" ht="17.100000000000001" customHeight="1" x14ac:dyDescent="0.25">
      <c r="B225" s="83" t="s">
        <v>77</v>
      </c>
      <c r="C225" s="139"/>
      <c r="D225" s="84"/>
      <c r="E225" s="14">
        <f>SUM(E44)</f>
        <v>154000</v>
      </c>
      <c r="F225" s="14">
        <f>SUM(F44)</f>
        <v>151417.33000000002</v>
      </c>
    </row>
    <row r="226" spans="2:7" ht="17.100000000000001" customHeight="1" x14ac:dyDescent="0.25">
      <c r="B226" s="83" t="s">
        <v>78</v>
      </c>
      <c r="C226" s="139"/>
      <c r="D226" s="84"/>
      <c r="E226" s="14">
        <f>SUM(E73)</f>
        <v>6776000</v>
      </c>
      <c r="F226" s="14">
        <f>SUM(F73)</f>
        <v>6293424.9699999997</v>
      </c>
    </row>
    <row r="227" spans="2:7" ht="17.100000000000001" customHeight="1" x14ac:dyDescent="0.25">
      <c r="B227" s="83" t="s">
        <v>79</v>
      </c>
      <c r="C227" s="139"/>
      <c r="D227" s="84"/>
      <c r="E227" s="14">
        <f>SUM(E112)</f>
        <v>4027000</v>
      </c>
      <c r="F227" s="14">
        <f>SUM(F112)</f>
        <v>2602249.19</v>
      </c>
    </row>
    <row r="228" spans="2:7" ht="17.100000000000001" customHeight="1" x14ac:dyDescent="0.25">
      <c r="B228" s="83" t="s">
        <v>80</v>
      </c>
      <c r="C228" s="139"/>
      <c r="D228" s="84"/>
      <c r="E228" s="14">
        <f>SUM(E129)</f>
        <v>150000</v>
      </c>
      <c r="F228" s="14">
        <f>SUM(F129)</f>
        <v>107643.82</v>
      </c>
    </row>
    <row r="229" spans="2:7" ht="17.100000000000001" customHeight="1" x14ac:dyDescent="0.25">
      <c r="B229" s="83" t="s">
        <v>81</v>
      </c>
      <c r="C229" s="139"/>
      <c r="D229" s="84"/>
      <c r="E229" s="14">
        <f>SUM(E140)</f>
        <v>285000</v>
      </c>
      <c r="F229" s="14">
        <f>SUM(F140)</f>
        <v>48550</v>
      </c>
    </row>
    <row r="230" spans="2:7" ht="30" customHeight="1" x14ac:dyDescent="0.25">
      <c r="B230" s="142" t="s">
        <v>125</v>
      </c>
      <c r="C230" s="143"/>
      <c r="D230" s="144"/>
      <c r="E230" s="14"/>
      <c r="F230" s="14"/>
    </row>
    <row r="231" spans="2:7" ht="17.100000000000001" customHeight="1" x14ac:dyDescent="0.25">
      <c r="B231" s="83" t="s">
        <v>82</v>
      </c>
      <c r="C231" s="139"/>
      <c r="D231" s="139"/>
      <c r="E231" s="14">
        <f>SUM(E160)</f>
        <v>593000</v>
      </c>
      <c r="F231" s="14">
        <f>SUM(F160)</f>
        <v>586336.68999999994</v>
      </c>
      <c r="G231" s="58"/>
    </row>
    <row r="232" spans="2:7" ht="17.100000000000001" customHeight="1" x14ac:dyDescent="0.25">
      <c r="B232" s="83" t="s">
        <v>83</v>
      </c>
      <c r="C232" s="139"/>
      <c r="D232" s="84"/>
      <c r="E232" s="14">
        <f>SUM(E176)</f>
        <v>5035000</v>
      </c>
      <c r="F232" s="14">
        <f>SUM(F176)</f>
        <v>196250</v>
      </c>
    </row>
    <row r="233" spans="2:7" ht="17.100000000000001" customHeight="1" x14ac:dyDescent="0.25">
      <c r="B233" s="83" t="s">
        <v>84</v>
      </c>
      <c r="C233" s="139"/>
      <c r="D233" s="84"/>
      <c r="E233" s="14">
        <f>SUM(E197)</f>
        <v>1361000</v>
      </c>
      <c r="F233" s="14">
        <f>SUM(F197)</f>
        <v>777225.7</v>
      </c>
    </row>
    <row r="234" spans="2:7" ht="17.100000000000001" customHeight="1" x14ac:dyDescent="0.25">
      <c r="B234" s="136" t="s">
        <v>7</v>
      </c>
      <c r="C234" s="137"/>
      <c r="D234" s="138"/>
      <c r="E234" s="32">
        <f>SUM(E224:E233)</f>
        <v>18381000</v>
      </c>
      <c r="F234" s="32">
        <f>SUM(F224:F233)</f>
        <v>10763097.699999999</v>
      </c>
    </row>
    <row r="235" spans="2:7" ht="15" customHeight="1" x14ac:dyDescent="0.25">
      <c r="B235" s="17"/>
      <c r="C235" s="17"/>
      <c r="D235" s="18"/>
      <c r="E235" s="18"/>
      <c r="F235" s="25"/>
    </row>
    <row r="236" spans="2:7" ht="15" customHeight="1" x14ac:dyDescent="0.25">
      <c r="B236" s="8"/>
      <c r="C236" s="8"/>
      <c r="D236" s="10"/>
      <c r="E236" s="10"/>
      <c r="F236" s="15"/>
    </row>
    <row r="237" spans="2:7" ht="28.5" customHeight="1" x14ac:dyDescent="0.25">
      <c r="B237" s="135" t="s">
        <v>136</v>
      </c>
      <c r="C237" s="135"/>
      <c r="D237" s="135"/>
      <c r="E237" s="135"/>
      <c r="F237" s="135"/>
    </row>
    <row r="238" spans="2:7" ht="15" customHeight="1" x14ac:dyDescent="0.25">
      <c r="B238" s="28"/>
      <c r="C238" s="34"/>
      <c r="D238" s="28"/>
      <c r="E238" s="28"/>
      <c r="F238" s="28"/>
    </row>
    <row r="239" spans="2:7" ht="15" customHeight="1" x14ac:dyDescent="0.25">
      <c r="B239" s="153" t="s">
        <v>41</v>
      </c>
      <c r="C239" s="154"/>
      <c r="D239" s="155"/>
      <c r="E239" s="31" t="s">
        <v>2</v>
      </c>
      <c r="F239" s="31" t="s">
        <v>39</v>
      </c>
    </row>
    <row r="240" spans="2:7" ht="15" customHeight="1" x14ac:dyDescent="0.25">
      <c r="B240" s="7" t="s">
        <v>0</v>
      </c>
      <c r="C240" s="83" t="s">
        <v>5</v>
      </c>
      <c r="D240" s="84"/>
      <c r="E240" s="14">
        <f>SUM(E35+E67+E127+E137+E152+E158+E189)</f>
        <v>1104000</v>
      </c>
      <c r="F240" s="14">
        <f>SUM(F35+F67+F127+F137+F152+F158+F189)</f>
        <v>867930</v>
      </c>
      <c r="G240" s="26"/>
    </row>
    <row r="241" spans="2:6" ht="15" customHeight="1" x14ac:dyDescent="0.25">
      <c r="B241" s="7" t="s">
        <v>3</v>
      </c>
      <c r="C241" s="83" t="s">
        <v>11</v>
      </c>
      <c r="D241" s="84"/>
      <c r="E241" s="14">
        <f>SUM(E38+E57+E62+E66+E70+E88+E92+E105+E109+E138+E170+E185)</f>
        <v>8261000</v>
      </c>
      <c r="F241" s="14">
        <f>SUM(F38+F57+F62+F66+F70+F88+F92+F105+F109+F138+F170+F185)</f>
        <v>2872559.1799999997</v>
      </c>
    </row>
    <row r="242" spans="2:6" ht="15" customHeight="1" x14ac:dyDescent="0.25">
      <c r="B242" s="7" t="s">
        <v>6</v>
      </c>
      <c r="C242" s="83" t="s">
        <v>137</v>
      </c>
      <c r="D242" s="84"/>
      <c r="E242" s="14">
        <f>SUM(E42+E54+E58+E96+E106+E110+E155+E171+E174)</f>
        <v>2885984</v>
      </c>
      <c r="F242" s="14">
        <f>SUM(F42+F54+F58+F96+F106+F110+F155+F171+F174)</f>
        <v>2552925.42</v>
      </c>
    </row>
    <row r="243" spans="2:6" ht="15" customHeight="1" x14ac:dyDescent="0.25">
      <c r="B243" s="7" t="s">
        <v>9</v>
      </c>
      <c r="C243" s="83" t="s">
        <v>20</v>
      </c>
      <c r="D243" s="84"/>
      <c r="E243" s="14">
        <f>SUM(E71+E89+E102+E195)</f>
        <v>955000</v>
      </c>
      <c r="F243" s="14">
        <f>SUM(F71+F89+F102+F195)</f>
        <v>509669.9</v>
      </c>
    </row>
    <row r="244" spans="2:6" ht="15" customHeight="1" x14ac:dyDescent="0.25">
      <c r="B244" s="7" t="s">
        <v>10</v>
      </c>
      <c r="C244" s="83" t="s">
        <v>21</v>
      </c>
      <c r="D244" s="84"/>
      <c r="E244" s="14">
        <f>SUM(E93+E186+E192)</f>
        <v>2605000</v>
      </c>
      <c r="F244" s="14">
        <f>SUM(F93+F186+F192)</f>
        <v>2007181.97</v>
      </c>
    </row>
    <row r="245" spans="2:6" ht="15" customHeight="1" x14ac:dyDescent="0.25">
      <c r="B245" s="7" t="s">
        <v>15</v>
      </c>
      <c r="C245" s="83" t="s">
        <v>22</v>
      </c>
      <c r="D245" s="84"/>
      <c r="E245" s="14">
        <f>SUM(E39+E63)</f>
        <v>195000</v>
      </c>
      <c r="F245" s="14">
        <f>SUM(F39+F63)</f>
        <v>191528.75</v>
      </c>
    </row>
    <row r="246" spans="2:6" ht="15" customHeight="1" x14ac:dyDescent="0.25">
      <c r="B246" s="7" t="s">
        <v>16</v>
      </c>
      <c r="C246" s="83" t="s">
        <v>23</v>
      </c>
      <c r="D246" s="84"/>
      <c r="E246" s="14">
        <f>SUM(E99)</f>
        <v>110000</v>
      </c>
      <c r="F246" s="14">
        <f>SUM(F99)</f>
        <v>92105.75</v>
      </c>
    </row>
    <row r="247" spans="2:6" ht="15" customHeight="1" x14ac:dyDescent="0.25">
      <c r="B247" s="7" t="s">
        <v>17</v>
      </c>
      <c r="C247" s="83" t="s">
        <v>43</v>
      </c>
      <c r="D247" s="84"/>
      <c r="E247" s="14">
        <f>SUM(E59+E85)</f>
        <v>2265016</v>
      </c>
      <c r="F247" s="14">
        <f>SUM(F59+F85)</f>
        <v>1669196.73</v>
      </c>
    </row>
    <row r="248" spans="2:6" ht="15" customHeight="1" x14ac:dyDescent="0.25">
      <c r="B248" s="136" t="s">
        <v>7</v>
      </c>
      <c r="C248" s="137"/>
      <c r="D248" s="138"/>
      <c r="E248" s="32">
        <f>SUM(E240:E247)</f>
        <v>18381000</v>
      </c>
      <c r="F248" s="32">
        <f>SUM(F240:F247)</f>
        <v>10763097.700000001</v>
      </c>
    </row>
    <row r="249" spans="2:6" x14ac:dyDescent="0.25">
      <c r="B249" s="16"/>
      <c r="C249" s="16"/>
      <c r="D249" s="16"/>
      <c r="E249" s="16"/>
      <c r="F249" s="16"/>
    </row>
    <row r="250" spans="2:6" x14ac:dyDescent="0.25">
      <c r="B250" s="16"/>
      <c r="C250" s="16"/>
      <c r="D250" s="16"/>
      <c r="E250" s="16"/>
      <c r="F250" s="16"/>
    </row>
    <row r="251" spans="2:6" ht="45" customHeight="1" x14ac:dyDescent="0.25">
      <c r="B251" s="112" t="s">
        <v>143</v>
      </c>
      <c r="C251" s="112"/>
      <c r="D251" s="112"/>
      <c r="E251" s="112"/>
      <c r="F251" s="112"/>
    </row>
    <row r="252" spans="2:6" ht="26.25" customHeight="1" x14ac:dyDescent="0.25">
      <c r="B252" s="112" t="s">
        <v>145</v>
      </c>
      <c r="C252" s="112"/>
      <c r="D252" s="112"/>
      <c r="E252" s="112"/>
      <c r="F252" s="112"/>
    </row>
    <row r="253" spans="2:6" ht="10.9" customHeight="1" x14ac:dyDescent="0.25">
      <c r="B253" s="112"/>
      <c r="C253" s="112"/>
      <c r="D253" s="112"/>
      <c r="E253" s="112"/>
      <c r="F253" s="112"/>
    </row>
    <row r="254" spans="2:6" x14ac:dyDescent="0.25">
      <c r="B254" s="134" t="s">
        <v>33</v>
      </c>
      <c r="C254" s="134"/>
      <c r="D254" s="134"/>
      <c r="E254" s="134"/>
      <c r="F254" s="134"/>
    </row>
    <row r="255" spans="2:6" x14ac:dyDescent="0.25">
      <c r="B255" s="134" t="s">
        <v>34</v>
      </c>
      <c r="C255" s="134"/>
      <c r="D255" s="134"/>
      <c r="E255" s="134"/>
      <c r="F255" s="134"/>
    </row>
    <row r="256" spans="2:6" x14ac:dyDescent="0.25">
      <c r="B256" s="134" t="s">
        <v>35</v>
      </c>
      <c r="C256" s="134"/>
      <c r="D256" s="134"/>
      <c r="E256" s="134"/>
      <c r="F256" s="134"/>
    </row>
    <row r="257" spans="2:6" x14ac:dyDescent="0.25">
      <c r="B257" s="134" t="s">
        <v>36</v>
      </c>
      <c r="C257" s="134"/>
      <c r="D257" s="134"/>
      <c r="E257" s="134"/>
      <c r="F257" s="134"/>
    </row>
    <row r="258" spans="2:6" x14ac:dyDescent="0.25">
      <c r="B258" s="112" t="s">
        <v>30</v>
      </c>
      <c r="C258" s="112"/>
      <c r="D258" s="112"/>
      <c r="E258" s="112"/>
      <c r="F258" s="112"/>
    </row>
    <row r="259" spans="2:6" x14ac:dyDescent="0.25">
      <c r="B259" s="112" t="s">
        <v>31</v>
      </c>
      <c r="C259" s="112"/>
      <c r="D259" s="112"/>
      <c r="E259" s="112"/>
      <c r="F259" s="112"/>
    </row>
    <row r="260" spans="2:6" x14ac:dyDescent="0.25">
      <c r="B260" s="112" t="s">
        <v>91</v>
      </c>
      <c r="C260" s="112"/>
      <c r="D260" s="112"/>
      <c r="E260" s="112"/>
      <c r="F260" s="112"/>
    </row>
    <row r="261" spans="2:6" x14ac:dyDescent="0.25">
      <c r="B261" s="133" t="s">
        <v>146</v>
      </c>
      <c r="C261" s="133"/>
      <c r="D261" s="133"/>
      <c r="E261" s="133"/>
      <c r="F261" s="133"/>
    </row>
    <row r="262" spans="2:6" x14ac:dyDescent="0.25">
      <c r="B262" s="133" t="s">
        <v>32</v>
      </c>
      <c r="C262" s="133"/>
      <c r="D262" s="133"/>
      <c r="E262" s="133"/>
      <c r="F262" s="133"/>
    </row>
  </sheetData>
  <mergeCells count="190">
    <mergeCell ref="B248:D248"/>
    <mergeCell ref="B239:D239"/>
    <mergeCell ref="B131:F131"/>
    <mergeCell ref="B142:F142"/>
    <mergeCell ref="B162:F162"/>
    <mergeCell ref="B163:F163"/>
    <mergeCell ref="B164:F164"/>
    <mergeCell ref="B165:F165"/>
    <mergeCell ref="B178:F178"/>
    <mergeCell ref="B144:F144"/>
    <mergeCell ref="B232:D232"/>
    <mergeCell ref="C157:D157"/>
    <mergeCell ref="B156:F156"/>
    <mergeCell ref="C173:D173"/>
    <mergeCell ref="C170:C171"/>
    <mergeCell ref="B170:B171"/>
    <mergeCell ref="B172:F172"/>
    <mergeCell ref="B175:F175"/>
    <mergeCell ref="B176:D176"/>
    <mergeCell ref="C184:D184"/>
    <mergeCell ref="B183:F183"/>
    <mergeCell ref="B179:F179"/>
    <mergeCell ref="B199:F199"/>
    <mergeCell ref="B200:F200"/>
    <mergeCell ref="B201:F201"/>
    <mergeCell ref="B202:F202"/>
    <mergeCell ref="B15:F15"/>
    <mergeCell ref="B9:F9"/>
    <mergeCell ref="B18:F18"/>
    <mergeCell ref="B19:F19"/>
    <mergeCell ref="B20:F20"/>
    <mergeCell ref="B21:F21"/>
    <mergeCell ref="B22:F22"/>
    <mergeCell ref="B23:F23"/>
    <mergeCell ref="B10:F10"/>
    <mergeCell ref="B12:F12"/>
    <mergeCell ref="B11:F11"/>
    <mergeCell ref="B137:B138"/>
    <mergeCell ref="C137:C138"/>
    <mergeCell ref="B103:F103"/>
    <mergeCell ref="B114:F114"/>
    <mergeCell ref="B115:F115"/>
    <mergeCell ref="C188:D188"/>
    <mergeCell ref="B139:F139"/>
    <mergeCell ref="B107:F107"/>
    <mergeCell ref="B109:B110"/>
    <mergeCell ref="C61:D61"/>
    <mergeCell ref="C65:D65"/>
    <mergeCell ref="C240:D240"/>
    <mergeCell ref="B7:F7"/>
    <mergeCell ref="B8:F8"/>
    <mergeCell ref="B28:F28"/>
    <mergeCell ref="B233:D233"/>
    <mergeCell ref="B230:D230"/>
    <mergeCell ref="B17:F17"/>
    <mergeCell ref="B24:F24"/>
    <mergeCell ref="C32:D32"/>
    <mergeCell ref="C51:D51"/>
    <mergeCell ref="C82:D82"/>
    <mergeCell ref="C29:F29"/>
    <mergeCell ref="C146:F146"/>
    <mergeCell ref="C167:D167"/>
    <mergeCell ref="C182:D182"/>
    <mergeCell ref="B219:F219"/>
    <mergeCell ref="C126:D126"/>
    <mergeCell ref="C124:D124"/>
    <mergeCell ref="B224:D224"/>
    <mergeCell ref="B225:D225"/>
    <mergeCell ref="B223:D223"/>
    <mergeCell ref="B140:D140"/>
    <mergeCell ref="B129:D129"/>
    <mergeCell ref="B13:F13"/>
    <mergeCell ref="B262:F262"/>
    <mergeCell ref="B254:F254"/>
    <mergeCell ref="B255:F255"/>
    <mergeCell ref="B256:F256"/>
    <mergeCell ref="B257:F257"/>
    <mergeCell ref="B258:F258"/>
    <mergeCell ref="B259:F259"/>
    <mergeCell ref="B260:F260"/>
    <mergeCell ref="C151:D151"/>
    <mergeCell ref="B261:F261"/>
    <mergeCell ref="B252:F252"/>
    <mergeCell ref="B253:F253"/>
    <mergeCell ref="B237:F237"/>
    <mergeCell ref="B251:F251"/>
    <mergeCell ref="B234:D234"/>
    <mergeCell ref="B231:D231"/>
    <mergeCell ref="B229:D229"/>
    <mergeCell ref="B227:D227"/>
    <mergeCell ref="B228:D228"/>
    <mergeCell ref="B190:F190"/>
    <mergeCell ref="B193:F193"/>
    <mergeCell ref="B226:D226"/>
    <mergeCell ref="B197:D197"/>
    <mergeCell ref="B196:F196"/>
    <mergeCell ref="C194:D194"/>
    <mergeCell ref="B187:F187"/>
    <mergeCell ref="B160:D160"/>
    <mergeCell ref="C169:D169"/>
    <mergeCell ref="B168:F168"/>
    <mergeCell ref="B75:F75"/>
    <mergeCell ref="B76:F76"/>
    <mergeCell ref="B77:F77"/>
    <mergeCell ref="B78:F78"/>
    <mergeCell ref="B79:F79"/>
    <mergeCell ref="C154:D154"/>
    <mergeCell ref="C136:D136"/>
    <mergeCell ref="B97:F97"/>
    <mergeCell ref="B100:F100"/>
    <mergeCell ref="B159:F159"/>
    <mergeCell ref="C101:D101"/>
    <mergeCell ref="C104:D104"/>
    <mergeCell ref="B116:F116"/>
    <mergeCell ref="B117:F117"/>
    <mergeCell ref="B185:B186"/>
    <mergeCell ref="C185:C186"/>
    <mergeCell ref="B153:F153"/>
    <mergeCell ref="B1:F1"/>
    <mergeCell ref="B4:F4"/>
    <mergeCell ref="B3:F3"/>
    <mergeCell ref="B5:F5"/>
    <mergeCell ref="C149:D149"/>
    <mergeCell ref="C38:C39"/>
    <mergeCell ref="B40:F40"/>
    <mergeCell ref="C62:C63"/>
    <mergeCell ref="B64:F64"/>
    <mergeCell ref="B66:B67"/>
    <mergeCell ref="C66:C67"/>
    <mergeCell ref="B68:F68"/>
    <mergeCell ref="B70:B71"/>
    <mergeCell ref="C70:C71"/>
    <mergeCell ref="C34:D34"/>
    <mergeCell ref="C37:D37"/>
    <mergeCell ref="B6:F6"/>
    <mergeCell ref="C69:D69"/>
    <mergeCell ref="B112:D112"/>
    <mergeCell ref="C56:D56"/>
    <mergeCell ref="C41:D41"/>
    <mergeCell ref="B25:D25"/>
    <mergeCell ref="B72:F72"/>
    <mergeCell ref="B118:F118"/>
    <mergeCell ref="B16:F16"/>
    <mergeCell ref="C134:D134"/>
    <mergeCell ref="C108:D108"/>
    <mergeCell ref="C241:D241"/>
    <mergeCell ref="C242:D242"/>
    <mergeCell ref="C243:D243"/>
    <mergeCell ref="C244:D244"/>
    <mergeCell ref="C245:D245"/>
    <mergeCell ref="C246:D246"/>
    <mergeCell ref="B128:F128"/>
    <mergeCell ref="C87:D87"/>
    <mergeCell ref="C91:D91"/>
    <mergeCell ref="B80:F80"/>
    <mergeCell ref="B119:F119"/>
    <mergeCell ref="B120:F120"/>
    <mergeCell ref="B121:F121"/>
    <mergeCell ref="B36:F36"/>
    <mergeCell ref="B38:B39"/>
    <mergeCell ref="C53:D53"/>
    <mergeCell ref="B105:B106"/>
    <mergeCell ref="C105:C106"/>
    <mergeCell ref="B44:D44"/>
    <mergeCell ref="B46:F46"/>
    <mergeCell ref="B47:F47"/>
    <mergeCell ref="C247:D247"/>
    <mergeCell ref="B26:F26"/>
    <mergeCell ref="C95:D95"/>
    <mergeCell ref="B55:F55"/>
    <mergeCell ref="B57:B59"/>
    <mergeCell ref="C57:C59"/>
    <mergeCell ref="B60:F60"/>
    <mergeCell ref="B62:B63"/>
    <mergeCell ref="B90:F90"/>
    <mergeCell ref="B94:F94"/>
    <mergeCell ref="B73:D73"/>
    <mergeCell ref="B92:B93"/>
    <mergeCell ref="C92:C93"/>
    <mergeCell ref="B88:B89"/>
    <mergeCell ref="C88:C89"/>
    <mergeCell ref="C84:D84"/>
    <mergeCell ref="B86:F86"/>
    <mergeCell ref="B43:F43"/>
    <mergeCell ref="B48:F48"/>
    <mergeCell ref="C109:C110"/>
    <mergeCell ref="B111:F111"/>
    <mergeCell ref="C98:D98"/>
    <mergeCell ref="B221:F221"/>
    <mergeCell ref="C191:D191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2022-05-02T08:11:45Z</cp:lastPrinted>
  <dcterms:created xsi:type="dcterms:W3CDTF">2020-11-24T20:22:12Z</dcterms:created>
  <dcterms:modified xsi:type="dcterms:W3CDTF">2022-05-18T08:43:13Z</dcterms:modified>
</cp:coreProperties>
</file>