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P:\GRADSKO_VIJECE\VIJEĆE 2022\9. SJEDNICA - 24.05.2022\5. TOČKA - I. ID PRORAČUNA GRADA IVANIĆ-GRADA ZA 2022. GODINU\"/>
    </mc:Choice>
  </mc:AlternateContent>
  <xr:revisionPtr revIDLastSave="0" documentId="13_ncr:1_{01385591-2555-4605-9B07-B439E3BDEA0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21" i="1" l="1"/>
  <c r="F319" i="1"/>
  <c r="F318" i="1"/>
  <c r="F316" i="1"/>
  <c r="F327" i="1"/>
  <c r="F326" i="1"/>
  <c r="F325" i="1"/>
  <c r="F324" i="1"/>
  <c r="F323" i="1"/>
  <c r="F322" i="1"/>
  <c r="F320" i="1"/>
  <c r="F317" i="1"/>
  <c r="F202" i="1"/>
  <c r="F206" i="1"/>
  <c r="F211" i="1"/>
  <c r="F214" i="1"/>
  <c r="F218" i="1"/>
  <c r="F221" i="1"/>
  <c r="F225" i="1"/>
  <c r="F229" i="1"/>
  <c r="F233" i="1"/>
  <c r="F237" i="1"/>
  <c r="F240" i="1"/>
  <c r="F245" i="1"/>
  <c r="F249" i="1"/>
  <c r="F253" i="1"/>
  <c r="F256" i="1"/>
  <c r="F260" i="1"/>
  <c r="F89" i="1"/>
  <c r="F93" i="1"/>
  <c r="F97" i="1"/>
  <c r="F100" i="1"/>
  <c r="F104" i="1"/>
  <c r="F107" i="1"/>
  <c r="F112" i="1"/>
  <c r="F115" i="1"/>
  <c r="F120" i="1"/>
  <c r="F124" i="1"/>
  <c r="F128" i="1"/>
  <c r="F133" i="1"/>
  <c r="F45" i="1"/>
  <c r="F50" i="1" s="1"/>
  <c r="F293" i="1" s="1"/>
  <c r="F166" i="1"/>
  <c r="F170" i="1"/>
  <c r="F174" i="1"/>
  <c r="F177" i="1"/>
  <c r="F58" i="1"/>
  <c r="F61" i="1" s="1"/>
  <c r="F296" i="1" s="1"/>
  <c r="F67" i="1"/>
  <c r="F71" i="1"/>
  <c r="F75" i="1"/>
  <c r="F78" i="1"/>
  <c r="F190" i="1"/>
  <c r="F196" i="1" s="1"/>
  <c r="F305" i="1" s="1"/>
  <c r="F141" i="1"/>
  <c r="F144" i="1"/>
  <c r="F153" i="1"/>
  <c r="F158" i="1" s="1"/>
  <c r="F301" i="1" s="1"/>
  <c r="F328" i="1"/>
  <c r="F329" i="1"/>
  <c r="F330" i="1"/>
  <c r="F331" i="1"/>
  <c r="E320" i="1"/>
  <c r="E317" i="1"/>
  <c r="E316" i="1"/>
  <c r="E318" i="1"/>
  <c r="E319" i="1"/>
  <c r="E321" i="1"/>
  <c r="E322" i="1"/>
  <c r="E323" i="1"/>
  <c r="E324" i="1"/>
  <c r="E325" i="1"/>
  <c r="E326" i="1"/>
  <c r="E327" i="1"/>
  <c r="E328" i="1"/>
  <c r="E329" i="1"/>
  <c r="E330" i="1"/>
  <c r="E331" i="1"/>
  <c r="E206" i="1"/>
  <c r="E233" i="1"/>
  <c r="E202" i="1"/>
  <c r="E211" i="1"/>
  <c r="E214" i="1"/>
  <c r="E218" i="1"/>
  <c r="E221" i="1"/>
  <c r="E225" i="1"/>
  <c r="E229" i="1"/>
  <c r="E237" i="1"/>
  <c r="E240" i="1"/>
  <c r="E245" i="1"/>
  <c r="E249" i="1"/>
  <c r="E253" i="1"/>
  <c r="E256" i="1"/>
  <c r="E260" i="1"/>
  <c r="E133" i="1"/>
  <c r="E128" i="1"/>
  <c r="E115" i="1"/>
  <c r="E190" i="1"/>
  <c r="E196" i="1" s="1"/>
  <c r="E305" i="1" s="1"/>
  <c r="E67" i="1"/>
  <c r="E166" i="1"/>
  <c r="E170" i="1"/>
  <c r="E174" i="1"/>
  <c r="E177" i="1"/>
  <c r="E107" i="1"/>
  <c r="E153" i="1"/>
  <c r="E144" i="1"/>
  <c r="E141" i="1"/>
  <c r="E112" i="1"/>
  <c r="E104" i="1"/>
  <c r="E97" i="1"/>
  <c r="E75" i="1"/>
  <c r="E58" i="1"/>
  <c r="E61" i="1" s="1"/>
  <c r="E296" i="1" s="1"/>
  <c r="E45" i="1"/>
  <c r="E50" i="1" s="1"/>
  <c r="E293" i="1" s="1"/>
  <c r="E71" i="1"/>
  <c r="E78" i="1"/>
  <c r="E89" i="1"/>
  <c r="E93" i="1"/>
  <c r="E100" i="1"/>
  <c r="E120" i="1"/>
  <c r="E124" i="1"/>
  <c r="E158" i="1"/>
  <c r="E301" i="1" s="1"/>
  <c r="F147" i="1" l="1"/>
  <c r="F300" i="1" s="1"/>
  <c r="E332" i="1"/>
  <c r="F263" i="1"/>
  <c r="F306" i="1" s="1"/>
  <c r="E181" i="1"/>
  <c r="E304" i="1" s="1"/>
  <c r="E137" i="1"/>
  <c r="E299" i="1" s="1"/>
  <c r="E147" i="1"/>
  <c r="E300" i="1" s="1"/>
  <c r="E263" i="1"/>
  <c r="E306" i="1" s="1"/>
  <c r="F332" i="1"/>
  <c r="F82" i="1"/>
  <c r="F298" i="1" s="1"/>
  <c r="E82" i="1"/>
  <c r="E298" i="1" s="1"/>
  <c r="F181" i="1"/>
  <c r="F304" i="1" s="1"/>
  <c r="F137" i="1"/>
  <c r="F299" i="1" s="1"/>
  <c r="E307" i="1" l="1"/>
  <c r="F307" i="1"/>
</calcChain>
</file>

<file path=xl/sharedStrings.xml><?xml version="1.0" encoding="utf-8"?>
<sst xmlns="http://schemas.openxmlformats.org/spreadsheetml/2006/main" count="355" uniqueCount="155">
  <si>
    <t>OPĆENITO</t>
  </si>
  <si>
    <t>1.</t>
  </si>
  <si>
    <t>A)</t>
  </si>
  <si>
    <t>NERAZVRSTANE CESTE</t>
  </si>
  <si>
    <t>planirano</t>
  </si>
  <si>
    <t>2.</t>
  </si>
  <si>
    <t>ukupno kn:</t>
  </si>
  <si>
    <t>Komunalni doprinosi</t>
  </si>
  <si>
    <t>Prihodi od prodaje financijske imovine</t>
  </si>
  <si>
    <t>3.</t>
  </si>
  <si>
    <t>Naknada za pridobivanje ener. min. sirovina, rudna renta</t>
  </si>
  <si>
    <t>UKUPNO KN:</t>
  </si>
  <si>
    <t>GRAĐEVINE KOMUNALNE INFRASTRUKTURE KOJE ĆE SE GRADITI U UREĐENIM DIJELOVIMA GRAĐEVINSKOG PODRUČJA</t>
  </si>
  <si>
    <t>4.</t>
  </si>
  <si>
    <t>5.</t>
  </si>
  <si>
    <t>Kapitalne pomoći</t>
  </si>
  <si>
    <t>JAVNE ZELENE POVRŠINE</t>
  </si>
  <si>
    <t>6.</t>
  </si>
  <si>
    <t>Izgradnja poučne staze Petica</t>
  </si>
  <si>
    <t>7.</t>
  </si>
  <si>
    <t>8.</t>
  </si>
  <si>
    <t>GRAĐEVINE I UREĐAJI JAVNE NAMJENE</t>
  </si>
  <si>
    <t>9.</t>
  </si>
  <si>
    <t>10.</t>
  </si>
  <si>
    <t>Prihodi od prodaje nefinancijske imovine</t>
  </si>
  <si>
    <t>Namjenski primici od zaduživanja</t>
  </si>
  <si>
    <t>Ostali prihodi za posebne namjene</t>
  </si>
  <si>
    <t>Šumski doprinos</t>
  </si>
  <si>
    <t>E)</t>
  </si>
  <si>
    <t>JAVNA RASVJETA</t>
  </si>
  <si>
    <t>F)</t>
  </si>
  <si>
    <t xml:space="preserve">GROBLJA </t>
  </si>
  <si>
    <t>POSTOJEĆE GRAĐEVINE KOMUNALNE INFRASTRUKTURE KOJE ĆE SE REKONSTRUIRATI I NAČIN REKONSTRUKCIJE</t>
  </si>
  <si>
    <t>Rekonstrukcija Moguševe ulice 2. faza - radovi</t>
  </si>
  <si>
    <t>Sredstva za realizaciju Programa građenja komunalne infrastrukture planiraju se iz izvora:</t>
  </si>
  <si>
    <t xml:space="preserve">                                                                                     Željko Pongrac, pravnik kriminalist</t>
  </si>
  <si>
    <t>REPUBLIKA HRVATSKA</t>
  </si>
  <si>
    <t>ZAGREBAČKA ŽUPANIJA</t>
  </si>
  <si>
    <t>GRAD IVANIĆ-GRAD</t>
  </si>
  <si>
    <t>GRADSKO VIJEĆE</t>
  </si>
  <si>
    <t>Građevine komunalne infrastrukture navedene odredbom članka 59. Zakona o komunalnom gospodarstvu su:</t>
  </si>
  <si>
    <t>Troškovi građenja procjenjuju se na temelju troškova građenja usporedivih građevina komunalne infrastrukture u godini koja prethodi planskom razdoblju i zabilježenog indeksa povećanja, odnosno smanjenja troškova građenja.</t>
  </si>
  <si>
    <t>R   E   K   A   P   I   T   U   L   A   C   I   J   A</t>
  </si>
  <si>
    <t xml:space="preserve"> A)   nerazvrstane ceste</t>
  </si>
  <si>
    <t xml:space="preserve"> B)   javne prometne površine na kojima nije dopušten promet motornih vozila</t>
  </si>
  <si>
    <t xml:space="preserve"> C)   javna parkirališta </t>
  </si>
  <si>
    <t xml:space="preserve"> D)   javne garaže</t>
  </si>
  <si>
    <t xml:space="preserve"> E)   javne zelene površine</t>
  </si>
  <si>
    <t xml:space="preserve"> F)   građevine i uređaji javne namjene</t>
  </si>
  <si>
    <t xml:space="preserve"> G)   javna rasvjeta</t>
  </si>
  <si>
    <t xml:space="preserve"> H)   groblja i krematoriji na grobljima</t>
  </si>
  <si>
    <t xml:space="preserve"> I)   građevine namijenjene obavljanju javnog prijevoza</t>
  </si>
  <si>
    <t>G)</t>
  </si>
  <si>
    <t>H)</t>
  </si>
  <si>
    <t>A)   NERAZVRSTANE CESTE</t>
  </si>
  <si>
    <t>B)   JAVNE PROM. POV. NA KOJIMA NIJE DOPUŠTEN PROMET MOT. VOZ.</t>
  </si>
  <si>
    <t>E)   JAVNE ZELENE POVRŠINE</t>
  </si>
  <si>
    <t>F)   GRAĐEVINE I UREĐAJI JAVNE NAMJENE</t>
  </si>
  <si>
    <t>G)   JAVNA RASVJETA</t>
  </si>
  <si>
    <t xml:space="preserve">H)   GROBLJA </t>
  </si>
  <si>
    <t xml:space="preserve">Za investicije komunalne infrastrukture planiran je iznos po stavkama </t>
  </si>
  <si>
    <t>Opći prihodi i primici</t>
  </si>
  <si>
    <t>Višak prihoda namjenski prihodi</t>
  </si>
  <si>
    <t>Komunalni doprinos</t>
  </si>
  <si>
    <t>11.</t>
  </si>
  <si>
    <t>12.</t>
  </si>
  <si>
    <t>13.</t>
  </si>
  <si>
    <t xml:space="preserve">       G  R  A  Đ  E  V  I  N  E</t>
  </si>
  <si>
    <t>I Z V O R    F I N A N C I R A N J A</t>
  </si>
  <si>
    <t>14.</t>
  </si>
  <si>
    <t xml:space="preserve">GRAĐEVINE KOMUNALNE INFRASTRUKTURE KOJE ĆE SE GRADITI RADI UREĐENJA NEUREĐENIH DIJELOVA GRAĐEVINSKOG PODRUČJA </t>
  </si>
  <si>
    <t>Izgradnja cesta u novim stambenim zonama</t>
  </si>
  <si>
    <t>Uređenje SP Zelenjak - balon, automat za zalijevanje</t>
  </si>
  <si>
    <t xml:space="preserve">Šetnica uz Lonju od pl. mosta do kan. Žeravinec i od Savske južno </t>
  </si>
  <si>
    <t>Projektiranje i uređenje rijeke Lonje</t>
  </si>
  <si>
    <t>Projektiranje i uređenje potoka Žeravinec</t>
  </si>
  <si>
    <t>Izrada projektne dokumentacije za Novo groblje i uređenje zemljišta</t>
  </si>
  <si>
    <t>Komunalna naknada</t>
  </si>
  <si>
    <t>Tehničko tehnološka dokumentacija, projektna dokumentacija</t>
  </si>
  <si>
    <t>Prostorno planiranje i urbanistički planovi</t>
  </si>
  <si>
    <t>Ostali projekti</t>
  </si>
  <si>
    <t>Popravak krova na gradskoj tržnici</t>
  </si>
  <si>
    <t>Višak prihoda, namjenski prihodi</t>
  </si>
  <si>
    <t>Izgradnja Obrtničke ulice u Opatincu</t>
  </si>
  <si>
    <t>Geodetske podloge i legalizacija</t>
  </si>
  <si>
    <t>Izgradnja parkirališta u Ivanić-Gradu</t>
  </si>
  <si>
    <t>C)</t>
  </si>
  <si>
    <t>JAVNA PARKIRALIŠTA</t>
  </si>
  <si>
    <t>Otvorena tržnica u Posavskim Bregima</t>
  </si>
  <si>
    <t>Rekonstrukcija krova na zgradi MUP-a</t>
  </si>
  <si>
    <t>Dječji vrtić Žeravinec - dogradnja</t>
  </si>
  <si>
    <t>Akcelerator za OIE</t>
  </si>
  <si>
    <t>Zgrada novog dječjeg vrtića</t>
  </si>
  <si>
    <t>Studentski dom - uređenje</t>
  </si>
  <si>
    <t>Rekonstrukcija zgrade dječjeg vrtića - jedinica Sunce, Iv. Graberje</t>
  </si>
  <si>
    <t>Vlastiti prihod dječjeg vrtića</t>
  </si>
  <si>
    <t>Vlastiti prihod POU-a</t>
  </si>
  <si>
    <t>Projekt gradnje vatrogasnog doma</t>
  </si>
  <si>
    <t>Projekt energetske učinkovitosti javne rasvjete</t>
  </si>
  <si>
    <t>Uređenje muzeja i nabave opreme</t>
  </si>
  <si>
    <t>Vlastiti izvori gradski muzej</t>
  </si>
  <si>
    <t>Uređenje prizemlja Stare škole u Dubrovčaku Lijevom</t>
  </si>
  <si>
    <t>Projekt geotermalnog grijanja i solarne energie</t>
  </si>
  <si>
    <t>Javna rasvjeta - proširenje mreže javne rasvjete</t>
  </si>
  <si>
    <t>C)   JAVNA PARKIRALIŠTA</t>
  </si>
  <si>
    <t>15.</t>
  </si>
  <si>
    <t>16.</t>
  </si>
  <si>
    <t>Ivanić-Grad ___________ 2022.</t>
  </si>
  <si>
    <t>D)   JAVNE GARAŽE</t>
  </si>
  <si>
    <t>I)    GRAĐEVINE NAMJENJENE OBAVLJANJU JAVNOG PRIJEVOZA</t>
  </si>
  <si>
    <r>
      <t xml:space="preserve">Klasa:  </t>
    </r>
    <r>
      <rPr>
        <sz val="10"/>
        <color rgb="FFFF0000"/>
        <rFont val="Arial"/>
        <family val="2"/>
        <charset val="238"/>
      </rPr>
      <t xml:space="preserve"> </t>
    </r>
  </si>
  <si>
    <t xml:space="preserve">Urbroj:    </t>
  </si>
  <si>
    <t>Rekonstrukcija Hercegovačke i ulice S. Gregorka</t>
  </si>
  <si>
    <t>izvor financiranja</t>
  </si>
  <si>
    <t>Vlastiti prihod vatrogasne postrojbe</t>
  </si>
  <si>
    <t xml:space="preserve">Izrada proj. dokum. za Dom za hrv. branitelje i obitelj </t>
  </si>
  <si>
    <t>Kapitalna pomoć</t>
  </si>
  <si>
    <t>Tekuće pomoći</t>
  </si>
  <si>
    <t>Povečanje energ. učinkovitosti - objekt Visoke škole</t>
  </si>
  <si>
    <t>Izgradnja produžetka ceste u ulici Cvjetka Krnjevića</t>
  </si>
  <si>
    <t>Izgradnja sportskog igrališta u Dubrovčaku Lijevom</t>
  </si>
  <si>
    <t>Kundekova kuća - projektna dok. obnove građevine</t>
  </si>
  <si>
    <t>Preseljenje drvene tradicijske kuće</t>
  </si>
  <si>
    <t>Uređenje zgrade Stare škole u Ivanić-Gradu</t>
  </si>
  <si>
    <t>Ostali kapitalni projekti POU - uređenje i sanacija male dvorane i atrija</t>
  </si>
  <si>
    <t xml:space="preserve">Adaptacija i uređenje velike dvorane POU- a </t>
  </si>
  <si>
    <t>Izvanredno održ. dvorane Žeravinec-izmjena parketa</t>
  </si>
  <si>
    <t>Provedba mjera zaštite zgrade stare škle u Dubrovčaku Lijevom</t>
  </si>
  <si>
    <t>novi iznos</t>
  </si>
  <si>
    <t>17.</t>
  </si>
  <si>
    <t>Vlastiti izvori gradskog muzeja</t>
  </si>
  <si>
    <t>komunalne infrastrukture                                                                                                                                 na području Grada Ivanić-Grada za 2022. godinu</t>
  </si>
  <si>
    <r>
      <rPr>
        <sz val="10"/>
        <rFont val="Arial"/>
        <family val="2"/>
        <charset val="238"/>
      </rPr>
      <t>I.</t>
    </r>
    <r>
      <rPr>
        <sz val="10"/>
        <color theme="1"/>
        <rFont val="Arial"/>
        <family val="2"/>
        <charset val="238"/>
      </rPr>
      <t xml:space="preserve"> izmjene i dopune Programa građenja komunalne infrastrukture izrađene su i donose se u skladu s izvješćem o stanju u prostoru, potrebama uređenja zemljišta planiranog prostornim planom i planom razvojnih programa koji se donose na temelju posebnih propisa.</t>
    </r>
  </si>
  <si>
    <t>I.   IZMJENE I DOPUNE PROGRAMA GRAĐENJA KOMUNALNE INFRASTRUKTURE</t>
  </si>
  <si>
    <t>Građevine komunalne infrastrukture koje će se graditi u uređenim dijelovima građevinskog područja</t>
  </si>
  <si>
    <t>Građevine komunalne infrastrukture koje će se graditi radi uređenja  neuređenih dijelova građevinskog područja</t>
  </si>
  <si>
    <t>Postojeće građevine komunalne infrastrukture koje će se rekonstruirati i način rekonstrukcije</t>
  </si>
  <si>
    <t xml:space="preserve">Izgradnja školske dvorane u Ivaničkom Graberju </t>
  </si>
  <si>
    <t>Vodovodi, plinovodi i kanaliz. na području Ivanić-Grada</t>
  </si>
  <si>
    <r>
      <t>Na temelju članka 67. Zakona o komunalnom gospodarstvu (Narodne novine, broj 68/18, 110/18 i 32/20 ) i članka 35. Statuta Grada Ivanić-Grada (Službeni glasnik Grada Ivanić-Grada, broj 01/21), Gradsko vijeće Grada Ivanić-Grada na svojoj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____</t>
    </r>
    <r>
      <rPr>
        <sz val="10"/>
        <color theme="1"/>
        <rFont val="Arial"/>
        <family val="2"/>
        <charset val="238"/>
      </rPr>
      <t xml:space="preserve">. sjednici održanoj dana </t>
    </r>
    <r>
      <rPr>
        <sz val="10"/>
        <rFont val="Arial"/>
        <family val="2"/>
        <charset val="238"/>
      </rPr>
      <t>_________</t>
    </r>
    <r>
      <rPr>
        <sz val="10"/>
        <color theme="1"/>
        <rFont val="Arial"/>
        <family val="2"/>
        <charset val="238"/>
      </rPr>
      <t>2022. godine donijelo je sljedeće</t>
    </r>
  </si>
  <si>
    <t xml:space="preserve">I. izmjene i dopune Programa građenja </t>
  </si>
  <si>
    <t>Ove I. izmjene i dopune Programa građenja komunalne infrastrukture sadrže procjenu troškova projektiranja, revizije, građenja, provedbe stručnog nadzora građenja i provedbe vođenja projekta građenja komunalne infrastrukture s naznakom izvora njihova financiranja.</t>
  </si>
  <si>
    <t>Točan opseg i vrijednost radova gradnje objekata i uređaja komunalne infrastrukture utvrdit će se nakon ishođenja tehničke dokumentacije i provedbe postupka javne nabave.</t>
  </si>
  <si>
    <t>Zakonom o komunalnom gospodarstvu (članak 68. stavak 2.), propisano je da se Programom građenja određuju:</t>
  </si>
  <si>
    <t>Ovim I. izmjenama i dopunama Programa građenja komunalne infrastrukture na području Grada Ivanić-Grada za 2022. godinu (dalje: Program građenja komunalne infrastrukture) utvrđuje se komunalna infrastruktura koja će se graditi u Gradu Ivanić-Gradu u 2022. godini, sukladno odredbama Zakona o komunalnom gospodarstvu (Narodne novine broj 68/18, 110/18 i 32/20).</t>
  </si>
  <si>
    <t>1. Građevine komunalne infrastrukture koje će se graditi radi uređenja neuređenih dijelova građevinskog područja</t>
  </si>
  <si>
    <t>2. Građevine komunalne infrastrukture  koje će se graditi u uređenim dijelovima građevinskog područja</t>
  </si>
  <si>
    <t>3. Građevine komunalne infrastrukture koje će se graditi izvan građevinskog područja</t>
  </si>
  <si>
    <t>4. Postojeće građevine komunalne infrastrukture koje će se rekonstruirati i način rekonstrukcije</t>
  </si>
  <si>
    <t>5. Građevine komunalne infrastrukture koje će se uklanjati</t>
  </si>
  <si>
    <t>Ove I. izmjene i dopune Programa građenja komunalne infrastrukture sadrže procjenu troškova građenja određene komunalne infrastrukture s naznakom izvora financiranja.</t>
  </si>
  <si>
    <t>Troškovi gradnje objekata i uređaja komunalne infrastrukture procijenjeni su temeljem važećih cijena gradnje tih i sličnih objekata u vrijeme izrade ovoga Programa, te će se točan opseg i vrijednost radova utvrditi nakon ishođenja tehničke dokumentacije i provedbe postupka javne nabave.</t>
  </si>
  <si>
    <t>Ove I. izmjene i dopune Programa građenja komunalne infrastrukture na području Grada Ivanić-Grada za 2022. godinu sastavni su dio I. izmjena i dopuna Proračuna Grada Ivanić-Grada za 2022. godinu, a stupaju na snagu prvog dana od dana objave u Službenom glasniku Grada Ivanić-Grada.</t>
  </si>
  <si>
    <t>Ukupno novi iznos za realizaciju I. izmjena i dopuna Programa građenja komunalne infrastrukture na području Grada Ivanić-Grada za 2022. godinu iznosi 41.316.300,00 kn.</t>
  </si>
  <si>
    <t xml:space="preserve">                                                                                     Predsjednik Gradskog vijeća: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</si>
</sst>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rgb="FFC00000"/>
      <name val="Arial"/>
      <family val="2"/>
      <charset val="238"/>
    </font>
    <font>
      <sz val="10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C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0" fillId="0" borderId="0" xfId="0" applyAlignment="1"/>
    <xf numFmtId="0" fontId="1" fillId="2" borderId="1" xfId="0" applyFont="1" applyFill="1" applyBorder="1" applyAlignment="1">
      <alignment horizontal="left" vertical="center"/>
    </xf>
    <xf numFmtId="4" fontId="5" fillId="2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1" fillId="0" borderId="0" xfId="0" applyFont="1" applyBorder="1" applyAlignment="1">
      <alignment horizontal="center"/>
    </xf>
    <xf numFmtId="0" fontId="1" fillId="2" borderId="0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0" fontId="0" fillId="0" borderId="0" xfId="0" applyFont="1"/>
    <xf numFmtId="0" fontId="1" fillId="0" borderId="6" xfId="0" applyFont="1" applyBorder="1" applyAlignment="1">
      <alignment horizontal="center"/>
    </xf>
    <xf numFmtId="0" fontId="1" fillId="2" borderId="6" xfId="0" applyFont="1" applyFill="1" applyBorder="1" applyAlignment="1">
      <alignment horizontal="left" vertical="center"/>
    </xf>
    <xf numFmtId="0" fontId="1" fillId="0" borderId="5" xfId="0" applyFont="1" applyBorder="1" applyAlignment="1">
      <alignment horizontal="center"/>
    </xf>
    <xf numFmtId="4" fontId="3" fillId="2" borderId="5" xfId="0" applyNumberFormat="1" applyFont="1" applyFill="1" applyBorder="1" applyAlignment="1">
      <alignment horizontal="right" vertical="center"/>
    </xf>
    <xf numFmtId="0" fontId="0" fillId="0" borderId="0" xfId="0" applyBorder="1"/>
    <xf numFmtId="0" fontId="1" fillId="2" borderId="7" xfId="0" applyFont="1" applyFill="1" applyBorder="1" applyAlignment="1">
      <alignment horizontal="left" vertical="center"/>
    </xf>
    <xf numFmtId="4" fontId="3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left" vertical="center"/>
    </xf>
    <xf numFmtId="0" fontId="2" fillId="0" borderId="0" xfId="0" applyFont="1"/>
    <xf numFmtId="0" fontId="7" fillId="0" borderId="0" xfId="0" applyFont="1" applyAlignment="1">
      <alignment horizontal="center"/>
    </xf>
    <xf numFmtId="4" fontId="4" fillId="6" borderId="1" xfId="0" applyNumberFormat="1" applyFont="1" applyFill="1" applyBorder="1" applyAlignment="1">
      <alignment horizontal="right" vertical="center"/>
    </xf>
    <xf numFmtId="0" fontId="1" fillId="6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justify" vertical="top" wrapText="1"/>
    </xf>
    <xf numFmtId="0" fontId="4" fillId="2" borderId="0" xfId="0" applyFont="1" applyFill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0" fillId="2" borderId="0" xfId="0" applyFill="1"/>
    <xf numFmtId="0" fontId="0" fillId="2" borderId="0" xfId="0" applyFill="1" applyBorder="1"/>
    <xf numFmtId="0" fontId="0" fillId="2" borderId="0" xfId="0" applyFont="1" applyFill="1"/>
    <xf numFmtId="4" fontId="3" fillId="7" borderId="1" xfId="0" applyNumberFormat="1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4" fontId="0" fillId="0" borderId="0" xfId="0" applyNumberFormat="1"/>
    <xf numFmtId="0" fontId="1" fillId="0" borderId="0" xfId="0" applyFont="1" applyAlignment="1">
      <alignment horizontal="center"/>
    </xf>
    <xf numFmtId="4" fontId="3" fillId="2" borderId="0" xfId="0" applyNumberFormat="1" applyFont="1" applyFill="1" applyBorder="1" applyAlignment="1">
      <alignment horizontal="right" vertical="center"/>
    </xf>
    <xf numFmtId="0" fontId="0" fillId="2" borderId="0" xfId="0" applyFill="1" applyBorder="1" applyAlignment="1"/>
    <xf numFmtId="0" fontId="0" fillId="2" borderId="5" xfId="0" applyFill="1" applyBorder="1"/>
    <xf numFmtId="0" fontId="4" fillId="0" borderId="0" xfId="0" applyFont="1" applyBorder="1" applyAlignment="1">
      <alignment horizontal="center" vertical="top"/>
    </xf>
    <xf numFmtId="0" fontId="1" fillId="2" borderId="0" xfId="0" applyFont="1" applyFill="1" applyBorder="1" applyAlignment="1">
      <alignment horizontal="justify" vertical="top" wrapText="1"/>
    </xf>
    <xf numFmtId="0" fontId="4" fillId="0" borderId="5" xfId="0" applyFont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Border="1" applyAlignment="1">
      <alignment horizontal="center"/>
    </xf>
    <xf numFmtId="0" fontId="4" fillId="2" borderId="0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center"/>
    </xf>
    <xf numFmtId="0" fontId="1" fillId="3" borderId="8" xfId="0" applyFont="1" applyFill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4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left" vertical="center"/>
    </xf>
    <xf numFmtId="4" fontId="3" fillId="5" borderId="1" xfId="0" applyNumberFormat="1" applyFont="1" applyFill="1" applyBorder="1" applyAlignment="1">
      <alignment horizontal="right" vertical="center"/>
    </xf>
    <xf numFmtId="0" fontId="1" fillId="0" borderId="0" xfId="0" applyFont="1" applyBorder="1" applyAlignment="1">
      <alignment horizontal="center"/>
    </xf>
    <xf numFmtId="0" fontId="4" fillId="5" borderId="1" xfId="0" applyFont="1" applyFill="1" applyBorder="1" applyAlignment="1">
      <alignment horizontal="center" vertical="center"/>
    </xf>
    <xf numFmtId="0" fontId="12" fillId="0" borderId="0" xfId="0" applyFont="1"/>
    <xf numFmtId="0" fontId="4" fillId="5" borderId="1" xfId="0" applyFont="1" applyFill="1" applyBorder="1" applyAlignment="1">
      <alignment horizontal="left" vertical="center" wrapText="1"/>
    </xf>
    <xf numFmtId="4" fontId="13" fillId="2" borderId="1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4" fontId="5" fillId="0" borderId="1" xfId="0" applyNumberFormat="1" applyFont="1" applyFill="1" applyBorder="1" applyAlignment="1">
      <alignment horizontal="right" vertical="center"/>
    </xf>
    <xf numFmtId="0" fontId="0" fillId="0" borderId="0" xfId="0" applyFill="1"/>
    <xf numFmtId="0" fontId="1" fillId="0" borderId="9" xfId="0" applyFont="1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/>
    </xf>
    <xf numFmtId="0" fontId="1" fillId="0" borderId="8" xfId="0" applyFont="1" applyBorder="1" applyAlignment="1">
      <alignment horizontal="center"/>
    </xf>
    <xf numFmtId="4" fontId="5" fillId="2" borderId="8" xfId="0" applyNumberFormat="1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right" vertical="center"/>
    </xf>
    <xf numFmtId="4" fontId="3" fillId="2" borderId="8" xfId="0" applyNumberFormat="1" applyFont="1" applyFill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right" vertical="center"/>
    </xf>
    <xf numFmtId="0" fontId="4" fillId="7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/>
    </xf>
    <xf numFmtId="49" fontId="3" fillId="3" borderId="2" xfId="0" applyNumberFormat="1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horizontal="justify"/>
    </xf>
    <xf numFmtId="0" fontId="11" fillId="0" borderId="0" xfId="0" applyFont="1" applyAlignment="1"/>
    <xf numFmtId="0" fontId="8" fillId="0" borderId="0" xfId="0" applyFont="1"/>
    <xf numFmtId="0" fontId="8" fillId="0" borderId="0" xfId="0" applyFont="1" applyAlignment="1">
      <alignment horizontal="justify"/>
    </xf>
    <xf numFmtId="0" fontId="8" fillId="2" borderId="0" xfId="0" applyFont="1" applyFill="1" applyBorder="1"/>
    <xf numFmtId="0" fontId="3" fillId="0" borderId="0" xfId="0" applyFont="1" applyBorder="1" applyAlignment="1">
      <alignment horizontal="left" vertical="top" wrapText="1"/>
    </xf>
    <xf numFmtId="0" fontId="8" fillId="2" borderId="5" xfId="0" applyFont="1" applyFill="1" applyBorder="1"/>
    <xf numFmtId="0" fontId="8" fillId="2" borderId="0" xfId="0" applyFont="1" applyFill="1" applyBorder="1" applyAlignment="1"/>
    <xf numFmtId="0" fontId="5" fillId="2" borderId="0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right" vertical="center"/>
    </xf>
    <xf numFmtId="0" fontId="8" fillId="2" borderId="0" xfId="0" applyFont="1" applyFill="1"/>
    <xf numFmtId="4" fontId="5" fillId="2" borderId="4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left" vertical="center"/>
    </xf>
    <xf numFmtId="4" fontId="3" fillId="6" borderId="1" xfId="0" applyNumberFormat="1" applyFont="1" applyFill="1" applyBorder="1" applyAlignment="1">
      <alignment horizontal="right" vertical="center"/>
    </xf>
    <xf numFmtId="0" fontId="5" fillId="2" borderId="6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justify" vertical="top" wrapText="1"/>
    </xf>
    <xf numFmtId="4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10" xfId="0" applyFont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2" borderId="0" xfId="0" applyFont="1" applyFill="1" applyBorder="1" applyAlignment="1">
      <alignment vertical="center"/>
    </xf>
    <xf numFmtId="0" fontId="1" fillId="0" borderId="0" xfId="0" applyFont="1" applyAlignment="1">
      <alignment horizontal="justify" vertical="top" wrapText="1"/>
    </xf>
    <xf numFmtId="0" fontId="13" fillId="2" borderId="6" xfId="0" applyFont="1" applyFill="1" applyBorder="1" applyAlignment="1">
      <alignment vertical="center"/>
    </xf>
    <xf numFmtId="0" fontId="13" fillId="2" borderId="0" xfId="0" applyFont="1" applyFill="1" applyBorder="1" applyAlignment="1">
      <alignment vertical="center"/>
    </xf>
    <xf numFmtId="0" fontId="13" fillId="2" borderId="5" xfId="0" applyFont="1" applyFill="1" applyBorder="1" applyAlignment="1">
      <alignment vertical="center"/>
    </xf>
    <xf numFmtId="0" fontId="1" fillId="0" borderId="0" xfId="0" applyFont="1"/>
    <xf numFmtId="0" fontId="5" fillId="0" borderId="0" xfId="0" applyFont="1"/>
    <xf numFmtId="0" fontId="1" fillId="2" borderId="2" xfId="0" applyFont="1" applyFill="1" applyBorder="1" applyAlignment="1">
      <alignment horizontal="left" vertical="center" indent="2"/>
    </xf>
    <xf numFmtId="0" fontId="1" fillId="2" borderId="4" xfId="0" applyFont="1" applyFill="1" applyBorder="1" applyAlignment="1">
      <alignment horizontal="left" vertical="center" indent="2"/>
    </xf>
    <xf numFmtId="0" fontId="4" fillId="6" borderId="2" xfId="0" applyFont="1" applyFill="1" applyBorder="1" applyAlignment="1">
      <alignment horizontal="right" vertical="center"/>
    </xf>
    <xf numFmtId="0" fontId="4" fillId="6" borderId="4" xfId="0" applyFont="1" applyFill="1" applyBorder="1" applyAlignment="1">
      <alignment horizontal="right" vertical="center"/>
    </xf>
    <xf numFmtId="0" fontId="15" fillId="8" borderId="2" xfId="0" applyFont="1" applyFill="1" applyBorder="1" applyAlignment="1">
      <alignment horizontal="justify" vertical="center" wrapText="1"/>
    </xf>
    <xf numFmtId="0" fontId="15" fillId="8" borderId="8" xfId="0" applyFont="1" applyFill="1" applyBorder="1" applyAlignment="1">
      <alignment horizontal="justify" vertical="center" wrapText="1"/>
    </xf>
    <xf numFmtId="0" fontId="15" fillId="8" borderId="4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0" borderId="0" xfId="0" applyFont="1" applyAlignment="1">
      <alignment horizontal="justify"/>
    </xf>
    <xf numFmtId="0" fontId="15" fillId="0" borderId="0" xfId="0" applyFont="1" applyAlignment="1">
      <alignment horizontal="justify" vertical="top" wrapText="1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justify" vertical="top" wrapText="1"/>
    </xf>
    <xf numFmtId="0" fontId="1" fillId="0" borderId="0" xfId="0" applyFont="1" applyAlignment="1">
      <alignment horizontal="center"/>
    </xf>
    <xf numFmtId="0" fontId="15" fillId="0" borderId="9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13" fillId="2" borderId="2" xfId="0" applyFont="1" applyFill="1" applyBorder="1" applyAlignment="1">
      <alignment horizontal="right" vertical="center"/>
    </xf>
    <xf numFmtId="0" fontId="13" fillId="2" borderId="8" xfId="0" applyFont="1" applyFill="1" applyBorder="1" applyAlignment="1">
      <alignment horizontal="right" vertical="center"/>
    </xf>
    <xf numFmtId="0" fontId="13" fillId="2" borderId="4" xfId="0" applyFont="1" applyFill="1" applyBorder="1" applyAlignment="1">
      <alignment horizontal="right" vertical="center"/>
    </xf>
    <xf numFmtId="0" fontId="1" fillId="0" borderId="7" xfId="0" applyFont="1" applyBorder="1" applyAlignment="1">
      <alignment horizontal="center" vertical="center"/>
    </xf>
    <xf numFmtId="0" fontId="4" fillId="0" borderId="9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left" vertical="center"/>
    </xf>
    <xf numFmtId="0" fontId="4" fillId="5" borderId="4" xfId="0" applyFont="1" applyFill="1" applyBorder="1" applyAlignment="1">
      <alignment horizontal="left" vertical="center"/>
    </xf>
    <xf numFmtId="49" fontId="3" fillId="3" borderId="8" xfId="0" applyNumberFormat="1" applyFont="1" applyFill="1" applyBorder="1" applyAlignment="1">
      <alignment horizontal="left" vertical="top" wrapText="1"/>
    </xf>
    <xf numFmtId="49" fontId="3" fillId="3" borderId="4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49" fontId="3" fillId="3" borderId="8" xfId="0" applyNumberFormat="1" applyFont="1" applyFill="1" applyBorder="1" applyAlignment="1">
      <alignment horizontal="left" vertical="center" wrapText="1"/>
    </xf>
    <xf numFmtId="49" fontId="3" fillId="3" borderId="4" xfId="0" applyNumberFormat="1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4" fillId="0" borderId="0" xfId="0" applyFont="1" applyBorder="1" applyAlignment="1">
      <alignment horizontal="left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right" vertical="center"/>
    </xf>
    <xf numFmtId="0" fontId="1" fillId="0" borderId="0" xfId="0" applyFont="1" applyBorder="1" applyAlignment="1">
      <alignment horizontal="justify" vertical="top" wrapText="1"/>
    </xf>
    <xf numFmtId="0" fontId="6" fillId="4" borderId="0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/>
    </xf>
    <xf numFmtId="0" fontId="9" fillId="2" borderId="8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84"/>
  <sheetViews>
    <sheetView tabSelected="1" zoomScaleNormal="100" workbookViewId="0">
      <selection activeCell="H344" sqref="H344"/>
    </sheetView>
  </sheetViews>
  <sheetFormatPr defaultRowHeight="15" x14ac:dyDescent="0.25"/>
  <cols>
    <col min="1" max="1" width="0.7109375" customWidth="1"/>
    <col min="2" max="2" width="4" customWidth="1"/>
    <col min="3" max="3" width="10.42578125" customWidth="1"/>
    <col min="4" max="4" width="49.28515625" customWidth="1"/>
    <col min="5" max="5" width="13.85546875" style="28" customWidth="1"/>
    <col min="6" max="6" width="13.85546875" style="94" customWidth="1"/>
    <col min="8" max="8" width="10.140625" customWidth="1"/>
  </cols>
  <sheetData>
    <row r="1" spans="1:6" ht="9" customHeight="1" x14ac:dyDescent="0.25"/>
    <row r="2" spans="1:6" ht="51.75" customHeight="1" x14ac:dyDescent="0.25">
      <c r="A2" s="135" t="s">
        <v>139</v>
      </c>
      <c r="B2" s="135"/>
      <c r="C2" s="135"/>
      <c r="D2" s="135"/>
      <c r="E2" s="135"/>
      <c r="F2" s="135"/>
    </row>
    <row r="3" spans="1:6" x14ac:dyDescent="0.25">
      <c r="A3" s="34"/>
      <c r="C3" s="80"/>
      <c r="D3" s="80"/>
      <c r="E3"/>
      <c r="F3" s="85"/>
    </row>
    <row r="4" spans="1:6" s="22" customFormat="1" ht="19.5" customHeight="1" x14ac:dyDescent="0.25">
      <c r="A4" s="139" t="s">
        <v>140</v>
      </c>
      <c r="B4" s="139"/>
      <c r="C4" s="139"/>
      <c r="D4" s="139"/>
      <c r="E4" s="139"/>
      <c r="F4" s="139"/>
    </row>
    <row r="5" spans="1:6" s="22" customFormat="1" ht="37.9" customHeight="1" x14ac:dyDescent="0.25">
      <c r="A5" s="140" t="s">
        <v>131</v>
      </c>
      <c r="B5" s="140"/>
      <c r="C5" s="140"/>
      <c r="D5" s="140"/>
      <c r="E5" s="140"/>
      <c r="F5" s="140"/>
    </row>
    <row r="6" spans="1:6" ht="9.75" customHeight="1" x14ac:dyDescent="0.25">
      <c r="A6" s="34"/>
      <c r="B6" s="81"/>
      <c r="C6" s="82"/>
      <c r="D6" s="82"/>
      <c r="E6"/>
      <c r="F6" s="85"/>
    </row>
    <row r="7" spans="1:6" ht="15" customHeight="1" x14ac:dyDescent="0.25">
      <c r="A7" s="138" t="s">
        <v>0</v>
      </c>
      <c r="B7" s="138"/>
      <c r="C7" s="138"/>
      <c r="D7" s="138"/>
      <c r="E7"/>
      <c r="F7" s="85"/>
    </row>
    <row r="8" spans="1:6" ht="9" customHeight="1" x14ac:dyDescent="0.25">
      <c r="A8" s="130"/>
      <c r="B8" s="130"/>
      <c r="C8" s="130"/>
      <c r="D8" s="130"/>
      <c r="E8"/>
      <c r="F8" s="85"/>
    </row>
    <row r="9" spans="1:6" s="1" customFormat="1" ht="57.75" customHeight="1" x14ac:dyDescent="0.25">
      <c r="A9" s="136" t="s">
        <v>144</v>
      </c>
      <c r="B9" s="136"/>
      <c r="C9" s="136"/>
      <c r="D9" s="136"/>
      <c r="E9" s="136"/>
      <c r="F9" s="136"/>
    </row>
    <row r="10" spans="1:6" ht="45" customHeight="1" x14ac:dyDescent="0.25">
      <c r="A10" s="137" t="s">
        <v>132</v>
      </c>
      <c r="B10" s="137"/>
      <c r="C10" s="137"/>
      <c r="D10" s="137"/>
      <c r="E10" s="137"/>
      <c r="F10" s="137"/>
    </row>
    <row r="11" spans="1:6" ht="44.25" customHeight="1" x14ac:dyDescent="0.25">
      <c r="A11" s="137" t="s">
        <v>141</v>
      </c>
      <c r="B11" s="137"/>
      <c r="C11" s="137"/>
      <c r="D11" s="137"/>
      <c r="E11" s="137"/>
      <c r="F11" s="137"/>
    </row>
    <row r="12" spans="1:6" ht="44.25" customHeight="1" x14ac:dyDescent="0.25">
      <c r="A12" s="137" t="s">
        <v>41</v>
      </c>
      <c r="B12" s="137"/>
      <c r="C12" s="137"/>
      <c r="D12" s="137"/>
      <c r="E12" s="137"/>
      <c r="F12" s="137"/>
    </row>
    <row r="13" spans="1:6" ht="42.75" customHeight="1" x14ac:dyDescent="0.25">
      <c r="A13" s="137" t="s">
        <v>142</v>
      </c>
      <c r="B13" s="137"/>
      <c r="C13" s="137"/>
      <c r="D13" s="137"/>
      <c r="E13" s="137"/>
      <c r="F13" s="137"/>
    </row>
    <row r="14" spans="1:6" ht="17.25" customHeight="1" x14ac:dyDescent="0.25">
      <c r="A14" s="110"/>
      <c r="B14" s="110"/>
      <c r="C14" s="110"/>
      <c r="D14" s="110"/>
      <c r="E14" s="110"/>
      <c r="F14" s="110"/>
    </row>
    <row r="15" spans="1:6" ht="31.5" customHeight="1" x14ac:dyDescent="0.25">
      <c r="A15" s="127" t="s">
        <v>143</v>
      </c>
      <c r="B15" s="127"/>
      <c r="C15" s="127"/>
      <c r="D15" s="127"/>
      <c r="E15" s="127"/>
      <c r="F15" s="127"/>
    </row>
    <row r="16" spans="1:6" ht="29.25" customHeight="1" x14ac:dyDescent="0.25">
      <c r="A16" s="137" t="s">
        <v>145</v>
      </c>
      <c r="B16" s="137"/>
      <c r="C16" s="137"/>
      <c r="D16" s="137"/>
      <c r="E16" s="137"/>
      <c r="F16" s="137"/>
    </row>
    <row r="17" spans="1:6" x14ac:dyDescent="0.25">
      <c r="A17" s="126" t="s">
        <v>146</v>
      </c>
      <c r="B17" s="126"/>
      <c r="C17" s="126"/>
      <c r="D17" s="126"/>
      <c r="E17" s="126"/>
      <c r="F17" s="126"/>
    </row>
    <row r="18" spans="1:6" x14ac:dyDescent="0.25">
      <c r="A18" s="126" t="s">
        <v>147</v>
      </c>
      <c r="B18" s="126"/>
      <c r="C18" s="126"/>
      <c r="D18" s="126"/>
      <c r="E18" s="126"/>
      <c r="F18" s="126"/>
    </row>
    <row r="19" spans="1:6" x14ac:dyDescent="0.25">
      <c r="A19" s="126" t="s">
        <v>148</v>
      </c>
      <c r="B19" s="126"/>
      <c r="C19" s="126"/>
      <c r="D19" s="126"/>
      <c r="E19" s="126"/>
      <c r="F19" s="126"/>
    </row>
    <row r="20" spans="1:6" x14ac:dyDescent="0.25">
      <c r="A20" s="126" t="s">
        <v>149</v>
      </c>
      <c r="B20" s="126"/>
      <c r="C20" s="126"/>
      <c r="D20" s="126"/>
      <c r="E20" s="126"/>
      <c r="F20" s="126"/>
    </row>
    <row r="21" spans="1:6" x14ac:dyDescent="0.25">
      <c r="A21" s="83"/>
      <c r="B21" s="83"/>
      <c r="C21" s="83"/>
      <c r="D21" s="83"/>
      <c r="E21" s="83"/>
      <c r="F21" s="86"/>
    </row>
    <row r="22" spans="1:6" x14ac:dyDescent="0.25">
      <c r="A22" s="83"/>
      <c r="B22" s="83"/>
      <c r="C22" s="83"/>
      <c r="D22" s="83"/>
      <c r="E22" s="83"/>
      <c r="F22" s="86"/>
    </row>
    <row r="23" spans="1:6" ht="39" customHeight="1" x14ac:dyDescent="0.25">
      <c r="A23" s="127" t="s">
        <v>40</v>
      </c>
      <c r="B23" s="127"/>
      <c r="C23" s="127"/>
      <c r="D23" s="127"/>
      <c r="E23" s="127"/>
      <c r="F23" s="127"/>
    </row>
    <row r="24" spans="1:6" x14ac:dyDescent="0.25">
      <c r="A24" s="128" t="s">
        <v>43</v>
      </c>
      <c r="B24" s="128"/>
      <c r="C24" s="128"/>
      <c r="D24" s="128"/>
      <c r="E24" s="114"/>
      <c r="F24" s="115"/>
    </row>
    <row r="25" spans="1:6" x14ac:dyDescent="0.25">
      <c r="A25" s="128" t="s">
        <v>44</v>
      </c>
      <c r="B25" s="128"/>
      <c r="C25" s="128"/>
      <c r="D25" s="128"/>
      <c r="E25" s="128"/>
      <c r="F25" s="128"/>
    </row>
    <row r="26" spans="1:6" x14ac:dyDescent="0.25">
      <c r="A26" s="128" t="s">
        <v>45</v>
      </c>
      <c r="B26" s="128"/>
      <c r="C26" s="128"/>
      <c r="D26" s="128"/>
      <c r="E26" s="114"/>
      <c r="F26" s="115"/>
    </row>
    <row r="27" spans="1:6" x14ac:dyDescent="0.25">
      <c r="A27" s="128" t="s">
        <v>46</v>
      </c>
      <c r="B27" s="128"/>
      <c r="C27" s="128"/>
      <c r="D27" s="128"/>
      <c r="E27" s="114"/>
      <c r="F27" s="115"/>
    </row>
    <row r="28" spans="1:6" x14ac:dyDescent="0.25">
      <c r="A28" s="128" t="s">
        <v>47</v>
      </c>
      <c r="B28" s="128"/>
      <c r="C28" s="128"/>
      <c r="D28" s="128"/>
      <c r="E28" s="114"/>
      <c r="F28" s="115"/>
    </row>
    <row r="29" spans="1:6" x14ac:dyDescent="0.25">
      <c r="A29" s="128" t="s">
        <v>48</v>
      </c>
      <c r="B29" s="128"/>
      <c r="C29" s="128"/>
      <c r="D29" s="128"/>
      <c r="E29" s="114"/>
      <c r="F29" s="115"/>
    </row>
    <row r="30" spans="1:6" x14ac:dyDescent="0.25">
      <c r="A30" s="128" t="s">
        <v>49</v>
      </c>
      <c r="B30" s="128"/>
      <c r="C30" s="128"/>
      <c r="D30" s="128"/>
      <c r="E30" s="114"/>
      <c r="F30" s="115"/>
    </row>
    <row r="31" spans="1:6" x14ac:dyDescent="0.25">
      <c r="A31" s="128" t="s">
        <v>50</v>
      </c>
      <c r="B31" s="128"/>
      <c r="C31" s="128"/>
      <c r="D31" s="128"/>
      <c r="E31" s="114"/>
      <c r="F31" s="115"/>
    </row>
    <row r="32" spans="1:6" x14ac:dyDescent="0.25">
      <c r="A32" s="128" t="s">
        <v>51</v>
      </c>
      <c r="B32" s="128"/>
      <c r="C32" s="128"/>
      <c r="D32" s="128"/>
      <c r="E32" s="114"/>
      <c r="F32" s="115"/>
    </row>
    <row r="33" spans="1:6" x14ac:dyDescent="0.25">
      <c r="A33" s="130"/>
      <c r="B33" s="130"/>
      <c r="C33" s="130"/>
      <c r="D33" s="130"/>
      <c r="E33" s="114"/>
      <c r="F33" s="115"/>
    </row>
    <row r="34" spans="1:6" ht="33.6" customHeight="1" x14ac:dyDescent="0.25">
      <c r="A34" s="129" t="s">
        <v>150</v>
      </c>
      <c r="B34" s="129"/>
      <c r="C34" s="129"/>
      <c r="D34" s="129"/>
      <c r="E34" s="129"/>
      <c r="F34" s="129"/>
    </row>
    <row r="35" spans="1:6" x14ac:dyDescent="0.25">
      <c r="A35" s="158"/>
      <c r="B35" s="158"/>
      <c r="C35" s="158"/>
      <c r="D35" s="158"/>
      <c r="E35"/>
      <c r="F35" s="85"/>
    </row>
    <row r="36" spans="1:6" x14ac:dyDescent="0.25">
      <c r="A36" s="103"/>
      <c r="B36" s="103"/>
      <c r="C36" s="103"/>
      <c r="D36" s="103"/>
      <c r="E36"/>
      <c r="F36" s="85"/>
    </row>
    <row r="37" spans="1:6" x14ac:dyDescent="0.25">
      <c r="A37" s="103"/>
      <c r="B37" s="103"/>
      <c r="C37" s="103"/>
      <c r="D37" s="103"/>
      <c r="E37"/>
      <c r="F37" s="85"/>
    </row>
    <row r="38" spans="1:6" s="11" customFormat="1" ht="15.75" x14ac:dyDescent="0.25">
      <c r="A38" s="84" t="s">
        <v>133</v>
      </c>
      <c r="B38" s="84"/>
      <c r="C38" s="84"/>
      <c r="D38" s="84"/>
      <c r="F38" s="85"/>
    </row>
    <row r="39" spans="1:6" s="11" customFormat="1" ht="15.75" x14ac:dyDescent="0.25">
      <c r="A39" s="84"/>
      <c r="B39" s="84"/>
      <c r="C39" s="84"/>
      <c r="D39" s="84"/>
      <c r="F39" s="85"/>
    </row>
    <row r="40" spans="1:6" ht="15.75" customHeight="1" x14ac:dyDescent="0.25">
      <c r="B40" s="16"/>
      <c r="C40" s="16"/>
      <c r="D40" s="16"/>
      <c r="E40" s="29"/>
      <c r="F40" s="87"/>
    </row>
    <row r="41" spans="1:6" ht="30" customHeight="1" x14ac:dyDescent="0.25">
      <c r="B41" s="79" t="s">
        <v>1</v>
      </c>
      <c r="C41" s="152" t="s">
        <v>70</v>
      </c>
      <c r="D41" s="152"/>
      <c r="E41" s="152"/>
      <c r="F41" s="153"/>
    </row>
    <row r="42" spans="1:6" ht="15" customHeight="1" x14ac:dyDescent="0.25">
      <c r="B42" s="38"/>
      <c r="C42" s="38"/>
      <c r="D42" s="45"/>
      <c r="E42" s="45"/>
      <c r="F42" s="88"/>
    </row>
    <row r="43" spans="1:6" ht="29.45" customHeight="1" x14ac:dyDescent="0.25">
      <c r="B43" s="76" t="s">
        <v>2</v>
      </c>
      <c r="C43" s="173" t="s">
        <v>3</v>
      </c>
      <c r="D43" s="174"/>
      <c r="E43" s="31" t="s">
        <v>4</v>
      </c>
      <c r="F43" s="31" t="s">
        <v>128</v>
      </c>
    </row>
    <row r="44" spans="1:6" x14ac:dyDescent="0.25">
      <c r="E44" s="37"/>
      <c r="F44" s="89"/>
    </row>
    <row r="45" spans="1:6" x14ac:dyDescent="0.25">
      <c r="B45" s="51" t="s">
        <v>1</v>
      </c>
      <c r="C45" s="154" t="s">
        <v>71</v>
      </c>
      <c r="D45" s="155"/>
      <c r="E45" s="53">
        <f>SUM(E46+E47+E48)</f>
        <v>2200000</v>
      </c>
      <c r="F45" s="53">
        <f>SUM(F46+F47+F48)</f>
        <v>1050000</v>
      </c>
    </row>
    <row r="46" spans="1:6" ht="15" customHeight="1" x14ac:dyDescent="0.25">
      <c r="B46" s="142"/>
      <c r="C46" s="131" t="s">
        <v>113</v>
      </c>
      <c r="D46" s="2" t="s">
        <v>15</v>
      </c>
      <c r="E46" s="3">
        <v>600000</v>
      </c>
      <c r="F46" s="3">
        <v>500000</v>
      </c>
    </row>
    <row r="47" spans="1:6" x14ac:dyDescent="0.25">
      <c r="B47" s="148"/>
      <c r="C47" s="132"/>
      <c r="D47" s="2" t="s">
        <v>8</v>
      </c>
      <c r="E47" s="3">
        <v>900000</v>
      </c>
      <c r="F47" s="3">
        <v>0</v>
      </c>
    </row>
    <row r="48" spans="1:6" x14ac:dyDescent="0.25">
      <c r="B48" s="143"/>
      <c r="C48" s="141"/>
      <c r="D48" s="2" t="s">
        <v>63</v>
      </c>
      <c r="E48" s="3">
        <v>700000</v>
      </c>
      <c r="F48" s="3">
        <v>550000</v>
      </c>
    </row>
    <row r="49" spans="2:6" ht="15" customHeight="1" x14ac:dyDescent="0.25">
      <c r="B49" s="144"/>
      <c r="C49" s="144"/>
      <c r="D49" s="144"/>
      <c r="E49" s="144"/>
      <c r="F49" s="144"/>
    </row>
    <row r="50" spans="2:6" ht="15" customHeight="1" x14ac:dyDescent="0.25">
      <c r="B50" s="145" t="s">
        <v>6</v>
      </c>
      <c r="C50" s="146"/>
      <c r="D50" s="147"/>
      <c r="E50" s="58">
        <f>SUM(E45)</f>
        <v>2200000</v>
      </c>
      <c r="F50" s="58">
        <f>SUM(F45)</f>
        <v>1050000</v>
      </c>
    </row>
    <row r="51" spans="2:6" x14ac:dyDescent="0.25">
      <c r="B51" s="16"/>
      <c r="C51" s="16"/>
      <c r="D51" s="16"/>
      <c r="E51" s="36"/>
      <c r="F51" s="90"/>
    </row>
    <row r="52" spans="2:6" x14ac:dyDescent="0.25">
      <c r="B52" s="16"/>
      <c r="C52" s="16"/>
      <c r="D52" s="16"/>
      <c r="E52" s="36"/>
      <c r="F52" s="90"/>
    </row>
    <row r="53" spans="2:6" ht="15" customHeight="1" x14ac:dyDescent="0.25">
      <c r="B53" s="7"/>
      <c r="C53" s="43"/>
      <c r="D53" s="8"/>
      <c r="E53" s="8"/>
      <c r="F53" s="91"/>
    </row>
    <row r="54" spans="2:6" ht="30" customHeight="1" x14ac:dyDescent="0.25">
      <c r="B54" s="78" t="s">
        <v>5</v>
      </c>
      <c r="C54" s="156" t="s">
        <v>12</v>
      </c>
      <c r="D54" s="156"/>
      <c r="E54" s="156"/>
      <c r="F54" s="157"/>
    </row>
    <row r="55" spans="2:6" ht="15" customHeight="1" x14ac:dyDescent="0.25">
      <c r="B55" s="14"/>
      <c r="C55" s="14"/>
      <c r="D55" s="9"/>
      <c r="E55" s="9"/>
      <c r="F55" s="92"/>
    </row>
    <row r="56" spans="2:6" ht="15" customHeight="1" x14ac:dyDescent="0.25">
      <c r="B56" s="32" t="s">
        <v>86</v>
      </c>
      <c r="C56" s="175" t="s">
        <v>87</v>
      </c>
      <c r="D56" s="176"/>
      <c r="E56" s="31" t="s">
        <v>4</v>
      </c>
      <c r="F56" s="31" t="s">
        <v>128</v>
      </c>
    </row>
    <row r="57" spans="2:6" ht="15" customHeight="1" x14ac:dyDescent="0.25">
      <c r="B57" s="14"/>
      <c r="C57" s="14"/>
      <c r="D57" s="9"/>
      <c r="E57" s="9"/>
      <c r="F57" s="92"/>
    </row>
    <row r="58" spans="2:6" ht="15" customHeight="1" x14ac:dyDescent="0.25">
      <c r="B58" s="51" t="s">
        <v>1</v>
      </c>
      <c r="C58" s="51"/>
      <c r="D58" s="52" t="s">
        <v>85</v>
      </c>
      <c r="E58" s="53">
        <f>SUM(E59)</f>
        <v>290000</v>
      </c>
      <c r="F58" s="53">
        <f>SUM(F59)</f>
        <v>290000</v>
      </c>
    </row>
    <row r="59" spans="2:6" ht="30" customHeight="1" x14ac:dyDescent="0.25">
      <c r="B59" s="4"/>
      <c r="C59" s="104" t="s">
        <v>113</v>
      </c>
      <c r="D59" s="2" t="s">
        <v>26</v>
      </c>
      <c r="E59" s="3">
        <v>290000</v>
      </c>
      <c r="F59" s="3">
        <v>290000</v>
      </c>
    </row>
    <row r="60" spans="2:6" ht="15" customHeight="1" x14ac:dyDescent="0.25">
      <c r="B60" s="144"/>
      <c r="C60" s="144"/>
      <c r="D60" s="144"/>
      <c r="E60" s="144"/>
      <c r="F60" s="144"/>
    </row>
    <row r="61" spans="2:6" ht="15" customHeight="1" x14ac:dyDescent="0.25">
      <c r="B61" s="145" t="s">
        <v>6</v>
      </c>
      <c r="C61" s="146"/>
      <c r="D61" s="147"/>
      <c r="E61" s="58">
        <f>SUM(E58)</f>
        <v>290000</v>
      </c>
      <c r="F61" s="58">
        <f>SUM(F58)</f>
        <v>290000</v>
      </c>
    </row>
    <row r="62" spans="2:6" ht="15" customHeight="1" x14ac:dyDescent="0.25">
      <c r="B62" s="54"/>
      <c r="C62" s="54"/>
      <c r="D62" s="8"/>
      <c r="E62" s="8"/>
      <c r="F62" s="91"/>
    </row>
    <row r="63" spans="2:6" ht="15" customHeight="1" x14ac:dyDescent="0.25">
      <c r="B63" s="54"/>
      <c r="C63" s="54"/>
      <c r="D63" s="8"/>
      <c r="E63" s="8"/>
      <c r="F63" s="91"/>
    </row>
    <row r="64" spans="2:6" ht="15" customHeight="1" x14ac:dyDescent="0.25">
      <c r="B64" s="14"/>
      <c r="C64" s="14"/>
      <c r="D64" s="9"/>
      <c r="E64" s="9"/>
      <c r="F64" s="92"/>
    </row>
    <row r="65" spans="2:8" ht="15" customHeight="1" x14ac:dyDescent="0.25">
      <c r="B65" s="32" t="s">
        <v>28</v>
      </c>
      <c r="C65" s="175" t="s">
        <v>16</v>
      </c>
      <c r="D65" s="176"/>
      <c r="E65" s="31" t="s">
        <v>4</v>
      </c>
      <c r="F65" s="31" t="s">
        <v>128</v>
      </c>
    </row>
    <row r="66" spans="2:8" ht="15" customHeight="1" x14ac:dyDescent="0.25">
      <c r="B66" s="134"/>
      <c r="C66" s="134"/>
      <c r="D66" s="134"/>
      <c r="E66" s="134"/>
      <c r="F66" s="134"/>
    </row>
    <row r="67" spans="2:8" ht="15" customHeight="1" x14ac:dyDescent="0.25">
      <c r="B67" s="51" t="s">
        <v>1</v>
      </c>
      <c r="C67" s="51"/>
      <c r="D67" s="52" t="s">
        <v>72</v>
      </c>
      <c r="E67" s="53">
        <f>SUM(E68+E69)</f>
        <v>300000</v>
      </c>
      <c r="F67" s="53">
        <f>SUM(F68+F69)</f>
        <v>2685000</v>
      </c>
    </row>
    <row r="68" spans="2:8" ht="15" customHeight="1" x14ac:dyDescent="0.25">
      <c r="B68" s="142"/>
      <c r="C68" s="131" t="s">
        <v>113</v>
      </c>
      <c r="D68" s="68" t="s">
        <v>24</v>
      </c>
      <c r="E68" s="3">
        <v>300000</v>
      </c>
      <c r="F68" s="3">
        <v>300000</v>
      </c>
    </row>
    <row r="69" spans="2:8" ht="15" customHeight="1" x14ac:dyDescent="0.25">
      <c r="B69" s="143"/>
      <c r="C69" s="141"/>
      <c r="D69" s="2" t="s">
        <v>10</v>
      </c>
      <c r="E69" s="67">
        <v>0</v>
      </c>
      <c r="F69" s="3">
        <v>2385000</v>
      </c>
    </row>
    <row r="70" spans="2:8" ht="15" customHeight="1" x14ac:dyDescent="0.25">
      <c r="B70" s="133"/>
      <c r="C70" s="133"/>
      <c r="D70" s="133"/>
      <c r="E70" s="133"/>
      <c r="F70" s="133"/>
    </row>
    <row r="71" spans="2:8" ht="15" customHeight="1" x14ac:dyDescent="0.25">
      <c r="B71" s="51" t="s">
        <v>5</v>
      </c>
      <c r="C71" s="51"/>
      <c r="D71" s="52" t="s">
        <v>74</v>
      </c>
      <c r="E71" s="53">
        <f>SUM(E72+E73)</f>
        <v>560000</v>
      </c>
      <c r="F71" s="53">
        <f>SUM(F72+F73)</f>
        <v>560000</v>
      </c>
    </row>
    <row r="72" spans="2:8" x14ac:dyDescent="0.25">
      <c r="B72" s="142"/>
      <c r="C72" s="131" t="s">
        <v>113</v>
      </c>
      <c r="D72" s="2" t="s">
        <v>15</v>
      </c>
      <c r="E72" s="3">
        <v>450000</v>
      </c>
      <c r="F72" s="3">
        <v>450000</v>
      </c>
    </row>
    <row r="73" spans="2:8" x14ac:dyDescent="0.25">
      <c r="B73" s="148"/>
      <c r="C73" s="132"/>
      <c r="D73" s="2" t="s">
        <v>24</v>
      </c>
      <c r="E73" s="3">
        <v>110000</v>
      </c>
      <c r="F73" s="3">
        <v>110000</v>
      </c>
    </row>
    <row r="74" spans="2:8" ht="15" customHeight="1" x14ac:dyDescent="0.25">
      <c r="B74" s="133"/>
      <c r="C74" s="133"/>
      <c r="D74" s="133"/>
      <c r="E74" s="133"/>
      <c r="F74" s="133"/>
    </row>
    <row r="75" spans="2:8" ht="15" customHeight="1" x14ac:dyDescent="0.25">
      <c r="B75" s="51" t="s">
        <v>9</v>
      </c>
      <c r="C75" s="51"/>
      <c r="D75" s="52" t="s">
        <v>75</v>
      </c>
      <c r="E75" s="53">
        <f>SUM(E76)</f>
        <v>296000</v>
      </c>
      <c r="F75" s="53">
        <f>SUM(F76)</f>
        <v>0</v>
      </c>
    </row>
    <row r="76" spans="2:8" ht="30" customHeight="1" x14ac:dyDescent="0.25">
      <c r="B76" s="60"/>
      <c r="C76" s="105" t="s">
        <v>113</v>
      </c>
      <c r="D76" s="61" t="s">
        <v>24</v>
      </c>
      <c r="E76" s="62">
        <v>296000</v>
      </c>
      <c r="F76" s="62">
        <v>0</v>
      </c>
      <c r="G76" s="63"/>
      <c r="H76" s="63"/>
    </row>
    <row r="77" spans="2:8" ht="15" customHeight="1" x14ac:dyDescent="0.25">
      <c r="B77" s="133"/>
      <c r="C77" s="133"/>
      <c r="D77" s="133"/>
      <c r="E77" s="133"/>
      <c r="F77" s="133"/>
    </row>
    <row r="78" spans="2:8" ht="15" customHeight="1" x14ac:dyDescent="0.25">
      <c r="B78" s="51" t="s">
        <v>13</v>
      </c>
      <c r="C78" s="51"/>
      <c r="D78" s="52" t="s">
        <v>18</v>
      </c>
      <c r="E78" s="53">
        <f>SUM(E79+E80)</f>
        <v>840000</v>
      </c>
      <c r="F78" s="53">
        <f>SUM(F79+F80)</f>
        <v>0</v>
      </c>
    </row>
    <row r="79" spans="2:8" x14ac:dyDescent="0.25">
      <c r="B79" s="142"/>
      <c r="C79" s="131" t="s">
        <v>113</v>
      </c>
      <c r="D79" s="2" t="s">
        <v>15</v>
      </c>
      <c r="E79" s="3">
        <v>745000</v>
      </c>
      <c r="F79" s="3">
        <v>0</v>
      </c>
    </row>
    <row r="80" spans="2:8" x14ac:dyDescent="0.25">
      <c r="B80" s="148"/>
      <c r="C80" s="132"/>
      <c r="D80" s="2" t="s">
        <v>8</v>
      </c>
      <c r="E80" s="3">
        <v>95000</v>
      </c>
      <c r="F80" s="3">
        <v>0</v>
      </c>
    </row>
    <row r="81" spans="2:6" ht="15" customHeight="1" x14ac:dyDescent="0.25">
      <c r="B81" s="144"/>
      <c r="C81" s="144"/>
      <c r="D81" s="144"/>
      <c r="E81" s="144"/>
      <c r="F81" s="144"/>
    </row>
    <row r="82" spans="2:6" ht="15" customHeight="1" x14ac:dyDescent="0.25">
      <c r="B82" s="145" t="s">
        <v>6</v>
      </c>
      <c r="C82" s="146"/>
      <c r="D82" s="147"/>
      <c r="E82" s="58">
        <f>SUM(E67+E71+E75+E78)</f>
        <v>1996000</v>
      </c>
      <c r="F82" s="58">
        <f>SUM(F67+F71+F75+F78)</f>
        <v>3245000</v>
      </c>
    </row>
    <row r="83" spans="2:6" ht="15" customHeight="1" x14ac:dyDescent="0.25">
      <c r="B83" s="111"/>
      <c r="C83" s="111"/>
      <c r="D83" s="111"/>
      <c r="E83" s="111"/>
      <c r="F83" s="111"/>
    </row>
    <row r="84" spans="2:6" ht="15" customHeight="1" x14ac:dyDescent="0.25">
      <c r="B84" s="112"/>
      <c r="C84" s="112"/>
      <c r="D84" s="112"/>
      <c r="E84" s="112"/>
      <c r="F84" s="112"/>
    </row>
    <row r="85" spans="2:6" ht="15" customHeight="1" x14ac:dyDescent="0.25">
      <c r="B85" s="112"/>
      <c r="C85" s="112"/>
      <c r="D85" s="112"/>
      <c r="E85" s="112"/>
      <c r="F85" s="112"/>
    </row>
    <row r="86" spans="2:6" ht="15" customHeight="1" x14ac:dyDescent="0.25">
      <c r="B86" s="113"/>
      <c r="C86" s="113"/>
      <c r="D86" s="113"/>
      <c r="E86" s="113"/>
      <c r="F86" s="113"/>
    </row>
    <row r="87" spans="2:6" ht="15" customHeight="1" x14ac:dyDescent="0.25">
      <c r="B87" s="32" t="s">
        <v>30</v>
      </c>
      <c r="C87" s="175" t="s">
        <v>21</v>
      </c>
      <c r="D87" s="176"/>
      <c r="E87" s="31" t="s">
        <v>4</v>
      </c>
      <c r="F87" s="31" t="s">
        <v>128</v>
      </c>
    </row>
    <row r="88" spans="2:6" ht="15" customHeight="1" x14ac:dyDescent="0.25">
      <c r="B88" s="134"/>
      <c r="C88" s="134"/>
      <c r="D88" s="134"/>
      <c r="E88" s="134"/>
      <c r="F88" s="134"/>
    </row>
    <row r="89" spans="2:6" ht="15" customHeight="1" x14ac:dyDescent="0.25">
      <c r="B89" s="55" t="s">
        <v>1</v>
      </c>
      <c r="C89" s="55"/>
      <c r="D89" s="52" t="s">
        <v>102</v>
      </c>
      <c r="E89" s="53">
        <f>SUM(E90+E91)</f>
        <v>985000</v>
      </c>
      <c r="F89" s="53">
        <f>SUM(F90+F91)</f>
        <v>150000</v>
      </c>
    </row>
    <row r="90" spans="2:6" x14ac:dyDescent="0.25">
      <c r="B90" s="142"/>
      <c r="C90" s="131" t="s">
        <v>113</v>
      </c>
      <c r="D90" s="2" t="s">
        <v>10</v>
      </c>
      <c r="E90" s="3">
        <v>150000</v>
      </c>
      <c r="F90" s="3">
        <v>150000</v>
      </c>
    </row>
    <row r="91" spans="2:6" x14ac:dyDescent="0.25">
      <c r="B91" s="148"/>
      <c r="C91" s="132"/>
      <c r="D91" s="2" t="s">
        <v>15</v>
      </c>
      <c r="E91" s="3">
        <v>835000</v>
      </c>
      <c r="F91" s="3">
        <v>0</v>
      </c>
    </row>
    <row r="92" spans="2:6" ht="15" customHeight="1" x14ac:dyDescent="0.25">
      <c r="B92" s="133"/>
      <c r="C92" s="133"/>
      <c r="D92" s="133"/>
      <c r="E92" s="133"/>
      <c r="F92" s="133"/>
    </row>
    <row r="93" spans="2:6" ht="15" customHeight="1" x14ac:dyDescent="0.25">
      <c r="B93" s="51" t="s">
        <v>5</v>
      </c>
      <c r="C93" s="51"/>
      <c r="D93" s="52" t="s">
        <v>78</v>
      </c>
      <c r="E93" s="53">
        <f>SUM(E94+E95)</f>
        <v>1400000</v>
      </c>
      <c r="F93" s="53">
        <f>SUM(F94+F95)</f>
        <v>1200000</v>
      </c>
    </row>
    <row r="94" spans="2:6" x14ac:dyDescent="0.25">
      <c r="B94" s="142"/>
      <c r="C94" s="131" t="s">
        <v>113</v>
      </c>
      <c r="D94" s="2" t="s">
        <v>10</v>
      </c>
      <c r="E94" s="3">
        <v>900000</v>
      </c>
      <c r="F94" s="3">
        <v>1200000</v>
      </c>
    </row>
    <row r="95" spans="2:6" x14ac:dyDescent="0.25">
      <c r="B95" s="148"/>
      <c r="C95" s="132"/>
      <c r="D95" s="2" t="s">
        <v>8</v>
      </c>
      <c r="E95" s="3">
        <v>500000</v>
      </c>
      <c r="F95" s="3">
        <v>0</v>
      </c>
    </row>
    <row r="96" spans="2:6" ht="15" customHeight="1" x14ac:dyDescent="0.25">
      <c r="B96" s="133"/>
      <c r="C96" s="133"/>
      <c r="D96" s="133"/>
      <c r="E96" s="133"/>
      <c r="F96" s="133"/>
    </row>
    <row r="97" spans="2:6" ht="15" customHeight="1" x14ac:dyDescent="0.25">
      <c r="B97" s="55" t="s">
        <v>9</v>
      </c>
      <c r="C97" s="55"/>
      <c r="D97" s="52" t="s">
        <v>84</v>
      </c>
      <c r="E97" s="53">
        <f>SUM(E98)</f>
        <v>400000</v>
      </c>
      <c r="F97" s="53">
        <f>SUM(F98)</f>
        <v>400000</v>
      </c>
    </row>
    <row r="98" spans="2:6" ht="30.75" customHeight="1" x14ac:dyDescent="0.25">
      <c r="B98" s="49"/>
      <c r="C98" s="106" t="s">
        <v>113</v>
      </c>
      <c r="D98" s="2" t="s">
        <v>24</v>
      </c>
      <c r="E98" s="3">
        <v>400000</v>
      </c>
      <c r="F98" s="3">
        <v>400000</v>
      </c>
    </row>
    <row r="99" spans="2:6" ht="15" customHeight="1" x14ac:dyDescent="0.25">
      <c r="B99" s="133"/>
      <c r="C99" s="133"/>
      <c r="D99" s="133"/>
      <c r="E99" s="133"/>
      <c r="F99" s="133"/>
    </row>
    <row r="100" spans="2:6" ht="15" customHeight="1" x14ac:dyDescent="0.25">
      <c r="B100" s="51" t="s">
        <v>13</v>
      </c>
      <c r="C100" s="51"/>
      <c r="D100" s="52" t="s">
        <v>79</v>
      </c>
      <c r="E100" s="53">
        <f>SUM(E101+E102)</f>
        <v>600000</v>
      </c>
      <c r="F100" s="53">
        <f>SUM(F101+F102)</f>
        <v>500000</v>
      </c>
    </row>
    <row r="101" spans="2:6" x14ac:dyDescent="0.25">
      <c r="B101" s="142"/>
      <c r="C101" s="131" t="s">
        <v>113</v>
      </c>
      <c r="D101" s="2" t="s">
        <v>10</v>
      </c>
      <c r="E101" s="3">
        <v>350000</v>
      </c>
      <c r="F101" s="3">
        <v>500000</v>
      </c>
    </row>
    <row r="102" spans="2:6" x14ac:dyDescent="0.25">
      <c r="B102" s="148"/>
      <c r="C102" s="132"/>
      <c r="D102" s="2" t="s">
        <v>8</v>
      </c>
      <c r="E102" s="3">
        <v>250000</v>
      </c>
      <c r="F102" s="3">
        <v>0</v>
      </c>
    </row>
    <row r="103" spans="2:6" ht="15" customHeight="1" x14ac:dyDescent="0.25">
      <c r="B103" s="133"/>
      <c r="C103" s="133"/>
      <c r="D103" s="133"/>
      <c r="E103" s="133"/>
      <c r="F103" s="133"/>
    </row>
    <row r="104" spans="2:6" ht="15" customHeight="1" x14ac:dyDescent="0.25">
      <c r="B104" s="55" t="s">
        <v>14</v>
      </c>
      <c r="C104" s="55"/>
      <c r="D104" s="52" t="s">
        <v>115</v>
      </c>
      <c r="E104" s="53">
        <f>SUM(E105)</f>
        <v>400000</v>
      </c>
      <c r="F104" s="53">
        <f>SUM(F105)</f>
        <v>400000</v>
      </c>
    </row>
    <row r="105" spans="2:6" ht="30.75" customHeight="1" x14ac:dyDescent="0.25">
      <c r="B105" s="48"/>
      <c r="C105" s="107" t="s">
        <v>113</v>
      </c>
      <c r="D105" s="17" t="s">
        <v>62</v>
      </c>
      <c r="E105" s="3">
        <v>400000</v>
      </c>
      <c r="F105" s="3">
        <v>400000</v>
      </c>
    </row>
    <row r="106" spans="2:6" ht="15" customHeight="1" x14ac:dyDescent="0.25">
      <c r="B106" s="133"/>
      <c r="C106" s="133"/>
      <c r="D106" s="133"/>
      <c r="E106" s="133"/>
      <c r="F106" s="133"/>
    </row>
    <row r="107" spans="2:6" ht="15" customHeight="1" x14ac:dyDescent="0.25">
      <c r="B107" s="51" t="s">
        <v>17</v>
      </c>
      <c r="C107" s="51"/>
      <c r="D107" s="52" t="s">
        <v>80</v>
      </c>
      <c r="E107" s="53">
        <f>SUM(E108+E109+E110)</f>
        <v>1250000</v>
      </c>
      <c r="F107" s="53">
        <f>SUM(F108+F109+F110)</f>
        <v>1250000</v>
      </c>
    </row>
    <row r="108" spans="2:6" x14ac:dyDescent="0.25">
      <c r="B108" s="142"/>
      <c r="C108" s="131" t="s">
        <v>113</v>
      </c>
      <c r="D108" s="2" t="s">
        <v>26</v>
      </c>
      <c r="E108" s="3">
        <v>300000</v>
      </c>
      <c r="F108" s="3">
        <v>150000</v>
      </c>
    </row>
    <row r="109" spans="2:6" x14ac:dyDescent="0.25">
      <c r="B109" s="148"/>
      <c r="C109" s="132"/>
      <c r="D109" s="2" t="s">
        <v>117</v>
      </c>
      <c r="E109" s="3">
        <v>0</v>
      </c>
      <c r="F109" s="3">
        <v>150000</v>
      </c>
    </row>
    <row r="110" spans="2:6" x14ac:dyDescent="0.25">
      <c r="B110" s="148"/>
      <c r="C110" s="132"/>
      <c r="D110" s="2" t="s">
        <v>15</v>
      </c>
      <c r="E110" s="3">
        <v>950000</v>
      </c>
      <c r="F110" s="3">
        <v>950000</v>
      </c>
    </row>
    <row r="111" spans="2:6" ht="15" customHeight="1" x14ac:dyDescent="0.25">
      <c r="B111" s="133"/>
      <c r="C111" s="133"/>
      <c r="D111" s="133"/>
      <c r="E111" s="133"/>
      <c r="F111" s="133"/>
    </row>
    <row r="112" spans="2:6" ht="15" customHeight="1" x14ac:dyDescent="0.25">
      <c r="B112" s="55" t="s">
        <v>19</v>
      </c>
      <c r="C112" s="55"/>
      <c r="D112" s="52" t="s">
        <v>138</v>
      </c>
      <c r="E112" s="53">
        <f>SUM(E113)</f>
        <v>150000</v>
      </c>
      <c r="F112" s="53">
        <f>SUM(F113)</f>
        <v>200000</v>
      </c>
    </row>
    <row r="113" spans="2:6" ht="30" customHeight="1" x14ac:dyDescent="0.25">
      <c r="B113" s="48"/>
      <c r="C113" s="107" t="s">
        <v>113</v>
      </c>
      <c r="D113" s="2" t="s">
        <v>27</v>
      </c>
      <c r="E113" s="3">
        <v>150000</v>
      </c>
      <c r="F113" s="3">
        <v>200000</v>
      </c>
    </row>
    <row r="114" spans="2:6" ht="15" customHeight="1" x14ac:dyDescent="0.25">
      <c r="B114" s="133"/>
      <c r="C114" s="133"/>
      <c r="D114" s="133"/>
      <c r="E114" s="133"/>
      <c r="F114" s="133"/>
    </row>
    <row r="115" spans="2:6" ht="15" customHeight="1" x14ac:dyDescent="0.25">
      <c r="B115" s="51" t="s">
        <v>20</v>
      </c>
      <c r="C115" s="51"/>
      <c r="D115" s="52" t="s">
        <v>88</v>
      </c>
      <c r="E115" s="53">
        <f>SUM(E116+E117+E118)</f>
        <v>2000000</v>
      </c>
      <c r="F115" s="53">
        <f>SUM(F116+F117+F118)</f>
        <v>110000</v>
      </c>
    </row>
    <row r="116" spans="2:6" ht="15" customHeight="1" x14ac:dyDescent="0.25">
      <c r="B116" s="149"/>
      <c r="C116" s="131" t="s">
        <v>113</v>
      </c>
      <c r="D116" s="2" t="s">
        <v>10</v>
      </c>
      <c r="E116" s="62">
        <v>0</v>
      </c>
      <c r="F116" s="62">
        <v>10000</v>
      </c>
    </row>
    <row r="117" spans="2:6" ht="15" customHeight="1" x14ac:dyDescent="0.25">
      <c r="B117" s="150"/>
      <c r="C117" s="132"/>
      <c r="D117" s="2" t="s">
        <v>15</v>
      </c>
      <c r="E117" s="3">
        <v>1600000</v>
      </c>
      <c r="F117" s="3">
        <v>100000</v>
      </c>
    </row>
    <row r="118" spans="2:6" x14ac:dyDescent="0.25">
      <c r="B118" s="151"/>
      <c r="C118" s="141"/>
      <c r="D118" s="2" t="s">
        <v>8</v>
      </c>
      <c r="E118" s="3">
        <v>400000</v>
      </c>
      <c r="F118" s="3">
        <v>0</v>
      </c>
    </row>
    <row r="119" spans="2:6" ht="15" customHeight="1" x14ac:dyDescent="0.25">
      <c r="B119" s="133"/>
      <c r="C119" s="133"/>
      <c r="D119" s="133"/>
      <c r="E119" s="133"/>
      <c r="F119" s="133"/>
    </row>
    <row r="120" spans="2:6" ht="15" customHeight="1" x14ac:dyDescent="0.25">
      <c r="B120" s="55" t="s">
        <v>22</v>
      </c>
      <c r="C120" s="55"/>
      <c r="D120" s="52" t="s">
        <v>137</v>
      </c>
      <c r="E120" s="53">
        <f>SUM(E121+E122)</f>
        <v>5440000</v>
      </c>
      <c r="F120" s="53">
        <f>SUM(F121+F122)</f>
        <v>5560000</v>
      </c>
    </row>
    <row r="121" spans="2:6" x14ac:dyDescent="0.25">
      <c r="B121" s="142"/>
      <c r="C121" s="131" t="s">
        <v>113</v>
      </c>
      <c r="D121" s="2" t="s">
        <v>15</v>
      </c>
      <c r="E121" s="3">
        <v>690000</v>
      </c>
      <c r="F121" s="3">
        <v>690000</v>
      </c>
    </row>
    <row r="122" spans="2:6" x14ac:dyDescent="0.25">
      <c r="B122" s="148"/>
      <c r="C122" s="132"/>
      <c r="D122" s="2" t="s">
        <v>25</v>
      </c>
      <c r="E122" s="3">
        <v>4750000</v>
      </c>
      <c r="F122" s="3">
        <v>4870000</v>
      </c>
    </row>
    <row r="123" spans="2:6" ht="15" customHeight="1" x14ac:dyDescent="0.25">
      <c r="B123" s="133"/>
      <c r="C123" s="133"/>
      <c r="D123" s="133"/>
      <c r="E123" s="133"/>
      <c r="F123" s="133"/>
    </row>
    <row r="124" spans="2:6" s="56" customFormat="1" ht="15" customHeight="1" x14ac:dyDescent="0.25">
      <c r="B124" s="51" t="s">
        <v>23</v>
      </c>
      <c r="C124" s="51"/>
      <c r="D124" s="52" t="s">
        <v>90</v>
      </c>
      <c r="E124" s="53">
        <f>SUM(E125+E126)</f>
        <v>2810000</v>
      </c>
      <c r="F124" s="53">
        <f>SUM(F125+F126)</f>
        <v>3020000</v>
      </c>
    </row>
    <row r="125" spans="2:6" x14ac:dyDescent="0.25">
      <c r="B125" s="142"/>
      <c r="C125" s="131" t="s">
        <v>113</v>
      </c>
      <c r="D125" s="2" t="s">
        <v>10</v>
      </c>
      <c r="E125" s="3">
        <v>10000</v>
      </c>
      <c r="F125" s="3">
        <v>220000</v>
      </c>
    </row>
    <row r="126" spans="2:6" x14ac:dyDescent="0.25">
      <c r="B126" s="148"/>
      <c r="C126" s="132"/>
      <c r="D126" s="2" t="s">
        <v>25</v>
      </c>
      <c r="E126" s="3">
        <v>2800000</v>
      </c>
      <c r="F126" s="3">
        <v>2800000</v>
      </c>
    </row>
    <row r="127" spans="2:6" ht="15" customHeight="1" x14ac:dyDescent="0.25">
      <c r="B127" s="133"/>
      <c r="C127" s="133"/>
      <c r="D127" s="133"/>
      <c r="E127" s="133"/>
      <c r="F127" s="133"/>
    </row>
    <row r="128" spans="2:6" ht="15" customHeight="1" x14ac:dyDescent="0.25">
      <c r="B128" s="55" t="s">
        <v>64</v>
      </c>
      <c r="C128" s="55"/>
      <c r="D128" s="52" t="s">
        <v>91</v>
      </c>
      <c r="E128" s="53">
        <f>SUM(E129+E130+E131)</f>
        <v>8000000</v>
      </c>
      <c r="F128" s="53">
        <f>SUM(F129+F130+F131)</f>
        <v>880000</v>
      </c>
    </row>
    <row r="129" spans="2:6" ht="15" customHeight="1" x14ac:dyDescent="0.25">
      <c r="B129" s="165"/>
      <c r="C129" s="131" t="s">
        <v>113</v>
      </c>
      <c r="D129" s="2" t="s">
        <v>10</v>
      </c>
      <c r="E129" s="62">
        <v>0</v>
      </c>
      <c r="F129" s="62">
        <v>680000</v>
      </c>
    </row>
    <row r="130" spans="2:6" ht="15" customHeight="1" x14ac:dyDescent="0.25">
      <c r="B130" s="166"/>
      <c r="C130" s="132"/>
      <c r="D130" s="2" t="s">
        <v>15</v>
      </c>
      <c r="E130" s="3">
        <v>6800000</v>
      </c>
      <c r="F130" s="3">
        <v>200000</v>
      </c>
    </row>
    <row r="131" spans="2:6" x14ac:dyDescent="0.25">
      <c r="B131" s="167"/>
      <c r="C131" s="141"/>
      <c r="D131" s="2" t="s">
        <v>8</v>
      </c>
      <c r="E131" s="3">
        <v>1200000</v>
      </c>
      <c r="F131" s="3">
        <v>0</v>
      </c>
    </row>
    <row r="132" spans="2:6" ht="15" customHeight="1" x14ac:dyDescent="0.25">
      <c r="B132" s="133"/>
      <c r="C132" s="133"/>
      <c r="D132" s="133"/>
      <c r="E132" s="133"/>
      <c r="F132" s="133"/>
    </row>
    <row r="133" spans="2:6" ht="15" customHeight="1" x14ac:dyDescent="0.25">
      <c r="B133" s="51" t="s">
        <v>65</v>
      </c>
      <c r="C133" s="51"/>
      <c r="D133" s="52" t="s">
        <v>92</v>
      </c>
      <c r="E133" s="53">
        <f>SUM(E134+E135+E136)</f>
        <v>5000000</v>
      </c>
      <c r="F133" s="53">
        <f>SUM(F134+F135+F136)</f>
        <v>500000</v>
      </c>
    </row>
    <row r="134" spans="2:6" ht="15" customHeight="1" x14ac:dyDescent="0.25">
      <c r="B134" s="149"/>
      <c r="C134" s="131" t="s">
        <v>113</v>
      </c>
      <c r="D134" s="2" t="s">
        <v>10</v>
      </c>
      <c r="E134" s="62">
        <v>0</v>
      </c>
      <c r="F134" s="62">
        <v>300000</v>
      </c>
    </row>
    <row r="135" spans="2:6" ht="15" customHeight="1" x14ac:dyDescent="0.25">
      <c r="B135" s="150"/>
      <c r="C135" s="132"/>
      <c r="D135" s="2" t="s">
        <v>15</v>
      </c>
      <c r="E135" s="3">
        <v>3500000</v>
      </c>
      <c r="F135" s="3">
        <v>200000</v>
      </c>
    </row>
    <row r="136" spans="2:6" x14ac:dyDescent="0.25">
      <c r="B136" s="151"/>
      <c r="C136" s="141"/>
      <c r="D136" s="2" t="s">
        <v>8</v>
      </c>
      <c r="E136" s="3">
        <v>1500000</v>
      </c>
      <c r="F136" s="3">
        <v>0</v>
      </c>
    </row>
    <row r="137" spans="2:6" ht="15" customHeight="1" x14ac:dyDescent="0.25">
      <c r="B137" s="145" t="s">
        <v>6</v>
      </c>
      <c r="C137" s="146"/>
      <c r="D137" s="147"/>
      <c r="E137" s="58">
        <f>SUM(E89+E93+E97+E100+E104+E107+E112+E115+E120+E124+E128+E133)</f>
        <v>28435000</v>
      </c>
      <c r="F137" s="58">
        <f>SUM(F89+F93+F97+F100+F104+F107+F112+F115+F120+F124+F128+F133)</f>
        <v>14170000</v>
      </c>
    </row>
    <row r="138" spans="2:6" ht="15" customHeight="1" x14ac:dyDescent="0.25">
      <c r="B138" s="14"/>
      <c r="C138" s="14"/>
      <c r="D138" s="9"/>
      <c r="E138" s="9"/>
      <c r="F138" s="92"/>
    </row>
    <row r="139" spans="2:6" ht="15" customHeight="1" x14ac:dyDescent="0.25">
      <c r="B139" s="32" t="s">
        <v>52</v>
      </c>
      <c r="C139" s="175" t="s">
        <v>29</v>
      </c>
      <c r="D139" s="176"/>
      <c r="E139" s="31" t="s">
        <v>4</v>
      </c>
      <c r="F139" s="31" t="s">
        <v>128</v>
      </c>
    </row>
    <row r="140" spans="2:6" ht="15" customHeight="1" x14ac:dyDescent="0.25">
      <c r="B140" s="134"/>
      <c r="C140" s="134"/>
      <c r="D140" s="134"/>
      <c r="E140" s="134"/>
      <c r="F140" s="134"/>
    </row>
    <row r="141" spans="2:6" ht="15" customHeight="1" x14ac:dyDescent="0.25">
      <c r="B141" s="55" t="s">
        <v>1</v>
      </c>
      <c r="C141" s="55"/>
      <c r="D141" s="52" t="s">
        <v>103</v>
      </c>
      <c r="E141" s="53">
        <f>SUM(E142)</f>
        <v>150000</v>
      </c>
      <c r="F141" s="53">
        <f>SUM(F142)</f>
        <v>150000</v>
      </c>
    </row>
    <row r="142" spans="2:6" ht="30.75" customHeight="1" x14ac:dyDescent="0.25">
      <c r="B142" s="50"/>
      <c r="C142" s="104" t="s">
        <v>113</v>
      </c>
      <c r="D142" s="2" t="s">
        <v>63</v>
      </c>
      <c r="E142" s="3">
        <v>150000</v>
      </c>
      <c r="F142" s="3">
        <v>150000</v>
      </c>
    </row>
    <row r="143" spans="2:6" ht="15" customHeight="1" x14ac:dyDescent="0.25">
      <c r="B143" s="133"/>
      <c r="C143" s="133"/>
      <c r="D143" s="133"/>
      <c r="E143" s="133"/>
      <c r="F143" s="133"/>
    </row>
    <row r="144" spans="2:6" ht="15" customHeight="1" x14ac:dyDescent="0.25">
      <c r="B144" s="51" t="s">
        <v>5</v>
      </c>
      <c r="C144" s="51"/>
      <c r="D144" s="52" t="s">
        <v>98</v>
      </c>
      <c r="E144" s="53">
        <f>SUM(E145)</f>
        <v>1050000</v>
      </c>
      <c r="F144" s="53">
        <f>SUM(F145)</f>
        <v>1050000</v>
      </c>
    </row>
    <row r="145" spans="2:6" ht="30" customHeight="1" x14ac:dyDescent="0.25">
      <c r="B145" s="4"/>
      <c r="C145" s="108" t="s">
        <v>113</v>
      </c>
      <c r="D145" s="2" t="s">
        <v>77</v>
      </c>
      <c r="E145" s="3">
        <v>1050000</v>
      </c>
      <c r="F145" s="3">
        <v>1050000</v>
      </c>
    </row>
    <row r="146" spans="2:6" ht="15" customHeight="1" x14ac:dyDescent="0.25">
      <c r="B146" s="144"/>
      <c r="C146" s="144"/>
      <c r="D146" s="144"/>
      <c r="E146" s="144"/>
      <c r="F146" s="144"/>
    </row>
    <row r="147" spans="2:6" ht="15" customHeight="1" x14ac:dyDescent="0.25">
      <c r="B147" s="145" t="s">
        <v>6</v>
      </c>
      <c r="C147" s="146"/>
      <c r="D147" s="147"/>
      <c r="E147" s="58">
        <f>SUM(E141+E144)</f>
        <v>1200000</v>
      </c>
      <c r="F147" s="58">
        <f>SUM(F141+F144)</f>
        <v>1200000</v>
      </c>
    </row>
    <row r="148" spans="2:6" ht="15" customHeight="1" x14ac:dyDescent="0.25">
      <c r="B148" s="7"/>
      <c r="C148" s="43"/>
      <c r="D148" s="8"/>
      <c r="E148" s="35"/>
      <c r="F148" s="35"/>
    </row>
    <row r="149" spans="2:6" ht="15" customHeight="1" x14ac:dyDescent="0.25">
      <c r="B149" s="54"/>
      <c r="C149" s="54"/>
      <c r="D149" s="8"/>
      <c r="E149" s="35"/>
      <c r="F149" s="35"/>
    </row>
    <row r="150" spans="2:6" ht="15" customHeight="1" x14ac:dyDescent="0.25">
      <c r="B150" s="14"/>
      <c r="C150" s="14"/>
      <c r="D150" s="9"/>
      <c r="E150" s="15"/>
      <c r="F150" s="15"/>
    </row>
    <row r="151" spans="2:6" ht="15" customHeight="1" x14ac:dyDescent="0.25">
      <c r="B151" s="32" t="s">
        <v>53</v>
      </c>
      <c r="C151" s="175" t="s">
        <v>31</v>
      </c>
      <c r="D151" s="176"/>
      <c r="E151" s="31" t="s">
        <v>4</v>
      </c>
      <c r="F151" s="31" t="s">
        <v>128</v>
      </c>
    </row>
    <row r="152" spans="2:6" ht="15" customHeight="1" x14ac:dyDescent="0.25">
      <c r="B152" s="134"/>
      <c r="C152" s="134"/>
      <c r="D152" s="134"/>
      <c r="E152" s="134"/>
      <c r="F152" s="134"/>
    </row>
    <row r="153" spans="2:6" ht="15" customHeight="1" x14ac:dyDescent="0.25">
      <c r="B153" s="51" t="s">
        <v>1</v>
      </c>
      <c r="C153" s="51"/>
      <c r="D153" s="52" t="s">
        <v>76</v>
      </c>
      <c r="E153" s="53">
        <f>SUM(E154+E155+E156)</f>
        <v>720000</v>
      </c>
      <c r="F153" s="53">
        <f>SUM(F154+F155+F156)</f>
        <v>720000</v>
      </c>
    </row>
    <row r="154" spans="2:6" x14ac:dyDescent="0.25">
      <c r="B154" s="142"/>
      <c r="C154" s="131" t="s">
        <v>113</v>
      </c>
      <c r="D154" s="2" t="s">
        <v>10</v>
      </c>
      <c r="E154" s="3">
        <v>500000</v>
      </c>
      <c r="F154" s="3">
        <v>400000</v>
      </c>
    </row>
    <row r="155" spans="2:6" x14ac:dyDescent="0.25">
      <c r="B155" s="148"/>
      <c r="C155" s="132"/>
      <c r="D155" s="2" t="s">
        <v>77</v>
      </c>
      <c r="E155" s="3">
        <v>220000</v>
      </c>
      <c r="F155" s="3">
        <v>220000</v>
      </c>
    </row>
    <row r="156" spans="2:6" x14ac:dyDescent="0.25">
      <c r="B156" s="143"/>
      <c r="C156" s="141"/>
      <c r="D156" s="2" t="s">
        <v>116</v>
      </c>
      <c r="E156" s="3">
        <v>0</v>
      </c>
      <c r="F156" s="3">
        <v>100000</v>
      </c>
    </row>
    <row r="157" spans="2:6" ht="15" customHeight="1" x14ac:dyDescent="0.25">
      <c r="B157" s="144"/>
      <c r="C157" s="144"/>
      <c r="D157" s="144"/>
      <c r="E157" s="144"/>
      <c r="F157" s="144"/>
    </row>
    <row r="158" spans="2:6" ht="15" customHeight="1" x14ac:dyDescent="0.25">
      <c r="B158" s="145" t="s">
        <v>6</v>
      </c>
      <c r="C158" s="146"/>
      <c r="D158" s="147"/>
      <c r="E158" s="58">
        <f>SUM(E153)</f>
        <v>720000</v>
      </c>
      <c r="F158" s="58">
        <f>SUM(F153)</f>
        <v>720000</v>
      </c>
    </row>
    <row r="159" spans="2:6" ht="15" customHeight="1" x14ac:dyDescent="0.25">
      <c r="B159" s="5"/>
      <c r="C159" s="5"/>
      <c r="D159" s="6"/>
      <c r="E159" s="6"/>
      <c r="F159" s="93"/>
    </row>
    <row r="160" spans="2:6" ht="15" customHeight="1" x14ac:dyDescent="0.25">
      <c r="B160" s="5"/>
      <c r="C160" s="5"/>
      <c r="D160" s="6"/>
      <c r="E160" s="6"/>
      <c r="F160" s="93"/>
    </row>
    <row r="161" spans="2:6" ht="15" customHeight="1" x14ac:dyDescent="0.25">
      <c r="B161" s="5"/>
      <c r="C161" s="5"/>
      <c r="D161" s="6"/>
      <c r="E161" s="6"/>
      <c r="F161" s="93"/>
    </row>
    <row r="162" spans="2:6" ht="30" customHeight="1" x14ac:dyDescent="0.25">
      <c r="B162" s="78" t="s">
        <v>13</v>
      </c>
      <c r="C162" s="159" t="s">
        <v>32</v>
      </c>
      <c r="D162" s="159"/>
      <c r="E162" s="159"/>
      <c r="F162" s="160"/>
    </row>
    <row r="163" spans="2:6" ht="15" customHeight="1" x14ac:dyDescent="0.25">
      <c r="B163" s="14"/>
      <c r="C163" s="14"/>
      <c r="D163" s="9"/>
      <c r="E163" s="9"/>
      <c r="F163" s="92"/>
    </row>
    <row r="164" spans="2:6" ht="15" customHeight="1" x14ac:dyDescent="0.25">
      <c r="B164" s="32" t="s">
        <v>2</v>
      </c>
      <c r="C164" s="175" t="s">
        <v>3</v>
      </c>
      <c r="D164" s="176"/>
      <c r="E164" s="31" t="s">
        <v>4</v>
      </c>
      <c r="F164" s="31" t="s">
        <v>128</v>
      </c>
    </row>
    <row r="165" spans="2:6" ht="15" customHeight="1" x14ac:dyDescent="0.25">
      <c r="B165" s="134"/>
      <c r="C165" s="134"/>
      <c r="D165" s="134"/>
      <c r="E165" s="134"/>
      <c r="F165" s="134"/>
    </row>
    <row r="166" spans="2:6" ht="15" customHeight="1" x14ac:dyDescent="0.25">
      <c r="B166" s="51" t="s">
        <v>1</v>
      </c>
      <c r="C166" s="51"/>
      <c r="D166" s="52" t="s">
        <v>33</v>
      </c>
      <c r="E166" s="53">
        <f>SUM(E167+E168)</f>
        <v>800000</v>
      </c>
      <c r="F166" s="53">
        <f>SUM(F167+F168)</f>
        <v>800000</v>
      </c>
    </row>
    <row r="167" spans="2:6" x14ac:dyDescent="0.25">
      <c r="B167" s="142"/>
      <c r="C167" s="131" t="s">
        <v>113</v>
      </c>
      <c r="D167" s="2" t="s">
        <v>15</v>
      </c>
      <c r="E167" s="3">
        <v>400000</v>
      </c>
      <c r="F167" s="3">
        <v>400000</v>
      </c>
    </row>
    <row r="168" spans="2:6" x14ac:dyDescent="0.25">
      <c r="B168" s="143"/>
      <c r="C168" s="141"/>
      <c r="D168" s="2" t="s">
        <v>63</v>
      </c>
      <c r="E168" s="3">
        <v>400000</v>
      </c>
      <c r="F168" s="3">
        <v>400000</v>
      </c>
    </row>
    <row r="169" spans="2:6" ht="15" customHeight="1" x14ac:dyDescent="0.25">
      <c r="B169" s="133"/>
      <c r="C169" s="133"/>
      <c r="D169" s="133"/>
      <c r="E169" s="133"/>
      <c r="F169" s="133"/>
    </row>
    <row r="170" spans="2:6" ht="15" customHeight="1" x14ac:dyDescent="0.25">
      <c r="B170" s="51" t="s">
        <v>5</v>
      </c>
      <c r="C170" s="51"/>
      <c r="D170" s="52" t="s">
        <v>83</v>
      </c>
      <c r="E170" s="53">
        <f>SUM(E171+E172)</f>
        <v>2650000</v>
      </c>
      <c r="F170" s="53">
        <f>SUM(F171+F172)</f>
        <v>100000</v>
      </c>
    </row>
    <row r="171" spans="2:6" x14ac:dyDescent="0.25">
      <c r="B171" s="142"/>
      <c r="C171" s="131" t="s">
        <v>113</v>
      </c>
      <c r="D171" s="2" t="s">
        <v>8</v>
      </c>
      <c r="E171" s="3">
        <v>265000</v>
      </c>
      <c r="F171" s="3">
        <v>0</v>
      </c>
    </row>
    <row r="172" spans="2:6" x14ac:dyDescent="0.25">
      <c r="B172" s="148"/>
      <c r="C172" s="132"/>
      <c r="D172" s="2" t="s">
        <v>15</v>
      </c>
      <c r="E172" s="3">
        <v>2385000</v>
      </c>
      <c r="F172" s="3">
        <v>100000</v>
      </c>
    </row>
    <row r="173" spans="2:6" ht="15" customHeight="1" x14ac:dyDescent="0.25">
      <c r="B173" s="133"/>
      <c r="C173" s="133"/>
      <c r="D173" s="133"/>
      <c r="E173" s="133"/>
      <c r="F173" s="133"/>
    </row>
    <row r="174" spans="2:6" ht="15" customHeight="1" x14ac:dyDescent="0.25">
      <c r="B174" s="51" t="s">
        <v>9</v>
      </c>
      <c r="C174" s="51"/>
      <c r="D174" s="52" t="s">
        <v>112</v>
      </c>
      <c r="E174" s="53">
        <f>SUM(E175)</f>
        <v>250000</v>
      </c>
      <c r="F174" s="53">
        <f>SUM(F175)</f>
        <v>250000</v>
      </c>
    </row>
    <row r="175" spans="2:6" ht="30.75" customHeight="1" x14ac:dyDescent="0.25">
      <c r="B175" s="48"/>
      <c r="C175" s="107" t="s">
        <v>113</v>
      </c>
      <c r="D175" s="2" t="s">
        <v>15</v>
      </c>
      <c r="E175" s="3">
        <v>250000</v>
      </c>
      <c r="F175" s="3">
        <v>250000</v>
      </c>
    </row>
    <row r="176" spans="2:6" ht="15" customHeight="1" x14ac:dyDescent="0.25">
      <c r="B176" s="70"/>
      <c r="C176" s="71"/>
      <c r="D176" s="65"/>
      <c r="E176" s="67"/>
      <c r="F176" s="67"/>
    </row>
    <row r="177" spans="2:6" ht="15" customHeight="1" x14ac:dyDescent="0.25">
      <c r="B177" s="51" t="s">
        <v>1</v>
      </c>
      <c r="C177" s="51"/>
      <c r="D177" s="52" t="s">
        <v>119</v>
      </c>
      <c r="E177" s="53">
        <f>SUM(E178+E179)</f>
        <v>0</v>
      </c>
      <c r="F177" s="53">
        <f>SUM(F178+F179)</f>
        <v>750000</v>
      </c>
    </row>
    <row r="178" spans="2:6" x14ac:dyDescent="0.25">
      <c r="B178" s="142"/>
      <c r="C178" s="131" t="s">
        <v>113</v>
      </c>
      <c r="D178" s="2" t="s">
        <v>63</v>
      </c>
      <c r="E178" s="3">
        <v>0</v>
      </c>
      <c r="F178" s="3">
        <v>150000</v>
      </c>
    </row>
    <row r="179" spans="2:6" x14ac:dyDescent="0.25">
      <c r="B179" s="143"/>
      <c r="C179" s="141"/>
      <c r="D179" s="2" t="s">
        <v>15</v>
      </c>
      <c r="E179" s="3">
        <v>0</v>
      </c>
      <c r="F179" s="3">
        <v>600000</v>
      </c>
    </row>
    <row r="180" spans="2:6" ht="15" customHeight="1" x14ac:dyDescent="0.25">
      <c r="B180" s="144"/>
      <c r="C180" s="144"/>
      <c r="D180" s="144"/>
      <c r="E180" s="144"/>
      <c r="F180" s="144"/>
    </row>
    <row r="181" spans="2:6" ht="15" customHeight="1" x14ac:dyDescent="0.25">
      <c r="B181" s="145" t="s">
        <v>6</v>
      </c>
      <c r="C181" s="146"/>
      <c r="D181" s="147"/>
      <c r="E181" s="58">
        <f>SUM(E166+E170+E174+E177)</f>
        <v>3700000</v>
      </c>
      <c r="F181" s="58">
        <f>SUM(F166+F170+F174+F177)</f>
        <v>1900000</v>
      </c>
    </row>
    <row r="182" spans="2:6" ht="15" customHeight="1" x14ac:dyDescent="0.25">
      <c r="B182" s="54"/>
      <c r="C182" s="54"/>
      <c r="D182" s="8"/>
      <c r="E182" s="35"/>
      <c r="F182" s="35"/>
    </row>
    <row r="183" spans="2:6" ht="15" customHeight="1" x14ac:dyDescent="0.25">
      <c r="B183" s="54"/>
      <c r="C183" s="54"/>
      <c r="D183" s="8"/>
      <c r="E183" s="35"/>
      <c r="F183" s="35"/>
    </row>
    <row r="184" spans="2:6" ht="15" customHeight="1" x14ac:dyDescent="0.25">
      <c r="B184" s="54"/>
      <c r="C184" s="54"/>
      <c r="D184" s="8"/>
      <c r="E184" s="35"/>
      <c r="F184" s="35"/>
    </row>
    <row r="185" spans="2:6" ht="15" customHeight="1" x14ac:dyDescent="0.25">
      <c r="B185" s="54"/>
      <c r="C185" s="54"/>
      <c r="D185" s="8"/>
      <c r="E185" s="35"/>
      <c r="F185" s="35"/>
    </row>
    <row r="186" spans="2:6" ht="15" customHeight="1" x14ac:dyDescent="0.25">
      <c r="B186" s="54"/>
      <c r="C186" s="54"/>
      <c r="D186" s="8"/>
      <c r="E186" s="35"/>
      <c r="F186" s="35"/>
    </row>
    <row r="187" spans="2:6" ht="15" customHeight="1" x14ac:dyDescent="0.25">
      <c r="B187" s="54"/>
      <c r="C187" s="54"/>
      <c r="D187" s="8"/>
      <c r="E187" s="35"/>
      <c r="F187" s="35"/>
    </row>
    <row r="188" spans="2:6" ht="15" customHeight="1" x14ac:dyDescent="0.25">
      <c r="B188" s="32" t="s">
        <v>28</v>
      </c>
      <c r="C188" s="175" t="s">
        <v>16</v>
      </c>
      <c r="D188" s="176"/>
      <c r="E188" s="31" t="s">
        <v>4</v>
      </c>
      <c r="F188" s="31" t="s">
        <v>128</v>
      </c>
    </row>
    <row r="189" spans="2:6" ht="15" customHeight="1" x14ac:dyDescent="0.25">
      <c r="B189" s="134"/>
      <c r="C189" s="134"/>
      <c r="D189" s="134"/>
      <c r="E189" s="134"/>
      <c r="F189" s="134"/>
    </row>
    <row r="190" spans="2:6" ht="29.25" customHeight="1" x14ac:dyDescent="0.25">
      <c r="B190" s="51" t="s">
        <v>1</v>
      </c>
      <c r="C190" s="51"/>
      <c r="D190" s="57" t="s">
        <v>73</v>
      </c>
      <c r="E190" s="53">
        <f>SUM(E191+E192+E193+E194)</f>
        <v>5820000</v>
      </c>
      <c r="F190" s="53">
        <f>SUM(F191+F192+F193+F194)</f>
        <v>5500000</v>
      </c>
    </row>
    <row r="191" spans="2:6" ht="15" customHeight="1" x14ac:dyDescent="0.25">
      <c r="B191" s="142"/>
      <c r="C191" s="131" t="s">
        <v>113</v>
      </c>
      <c r="D191" s="2" t="s">
        <v>15</v>
      </c>
      <c r="E191" s="3">
        <v>4100000</v>
      </c>
      <c r="F191" s="3">
        <v>3000000</v>
      </c>
    </row>
    <row r="192" spans="2:6" ht="15" customHeight="1" x14ac:dyDescent="0.25">
      <c r="B192" s="148"/>
      <c r="C192" s="132"/>
      <c r="D192" s="2" t="s">
        <v>63</v>
      </c>
      <c r="E192" s="3">
        <v>615000</v>
      </c>
      <c r="F192" s="3">
        <v>615000</v>
      </c>
    </row>
    <row r="193" spans="2:6" ht="15" customHeight="1" x14ac:dyDescent="0.25">
      <c r="B193" s="148"/>
      <c r="C193" s="132"/>
      <c r="D193" s="2" t="s">
        <v>24</v>
      </c>
      <c r="E193" s="3">
        <v>1105000</v>
      </c>
      <c r="F193" s="3">
        <v>1105000</v>
      </c>
    </row>
    <row r="194" spans="2:6" ht="15" customHeight="1" x14ac:dyDescent="0.25">
      <c r="B194" s="143"/>
      <c r="C194" s="141"/>
      <c r="D194" s="2" t="s">
        <v>10</v>
      </c>
      <c r="E194" s="3">
        <v>0</v>
      </c>
      <c r="F194" s="3">
        <v>780000</v>
      </c>
    </row>
    <row r="195" spans="2:6" ht="15" customHeight="1" x14ac:dyDescent="0.25">
      <c r="B195" s="144"/>
      <c r="C195" s="144"/>
      <c r="D195" s="144"/>
      <c r="E195" s="144"/>
      <c r="F195" s="144"/>
    </row>
    <row r="196" spans="2:6" ht="15" customHeight="1" x14ac:dyDescent="0.25">
      <c r="B196" s="145" t="s">
        <v>6</v>
      </c>
      <c r="C196" s="146"/>
      <c r="D196" s="147"/>
      <c r="E196" s="58">
        <f>SUM(E190)</f>
        <v>5820000</v>
      </c>
      <c r="F196" s="58">
        <f>SUM(F190)</f>
        <v>5500000</v>
      </c>
    </row>
    <row r="197" spans="2:6" x14ac:dyDescent="0.25">
      <c r="B197" s="34"/>
      <c r="C197" s="34"/>
      <c r="E197" s="29"/>
      <c r="F197" s="87"/>
    </row>
    <row r="198" spans="2:6" x14ac:dyDescent="0.25">
      <c r="B198" s="102"/>
      <c r="C198" s="102"/>
      <c r="E198" s="29"/>
      <c r="F198" s="87"/>
    </row>
    <row r="199" spans="2:6" x14ac:dyDescent="0.25">
      <c r="B199" s="27"/>
      <c r="C199" s="34"/>
    </row>
    <row r="200" spans="2:6" ht="15" customHeight="1" x14ac:dyDescent="0.25">
      <c r="B200" s="32" t="s">
        <v>30</v>
      </c>
      <c r="C200" s="175" t="s">
        <v>21</v>
      </c>
      <c r="D200" s="176"/>
      <c r="E200" s="31" t="s">
        <v>4</v>
      </c>
      <c r="F200" s="31" t="s">
        <v>128</v>
      </c>
    </row>
    <row r="201" spans="2:6" ht="15" customHeight="1" x14ac:dyDescent="0.25">
      <c r="B201" s="134"/>
      <c r="C201" s="134"/>
      <c r="D201" s="134"/>
      <c r="E201" s="134"/>
      <c r="F201" s="134"/>
    </row>
    <row r="202" spans="2:6" ht="30.75" customHeight="1" x14ac:dyDescent="0.25">
      <c r="B202" s="55" t="s">
        <v>1</v>
      </c>
      <c r="C202" s="55"/>
      <c r="D202" s="57" t="s">
        <v>94</v>
      </c>
      <c r="E202" s="53">
        <f>SUM(E203+E204)</f>
        <v>3000000</v>
      </c>
      <c r="F202" s="53">
        <f>SUM(F203+F204)</f>
        <v>2550000</v>
      </c>
    </row>
    <row r="203" spans="2:6" ht="15" customHeight="1" x14ac:dyDescent="0.25">
      <c r="B203" s="148"/>
      <c r="C203" s="132" t="s">
        <v>113</v>
      </c>
      <c r="D203" s="2" t="s">
        <v>95</v>
      </c>
      <c r="E203" s="3">
        <v>2550000</v>
      </c>
      <c r="F203" s="3">
        <v>2550000</v>
      </c>
    </row>
    <row r="204" spans="2:6" ht="15" customHeight="1" x14ac:dyDescent="0.25">
      <c r="B204" s="143"/>
      <c r="C204" s="141"/>
      <c r="D204" s="2" t="s">
        <v>8</v>
      </c>
      <c r="E204" s="3">
        <v>450000</v>
      </c>
      <c r="F204" s="3">
        <v>0</v>
      </c>
    </row>
    <row r="205" spans="2:6" ht="15" customHeight="1" x14ac:dyDescent="0.25">
      <c r="B205" s="66"/>
      <c r="C205" s="66"/>
      <c r="D205" s="72"/>
      <c r="E205" s="73"/>
      <c r="F205" s="73"/>
    </row>
    <row r="206" spans="2:6" ht="30" customHeight="1" x14ac:dyDescent="0.25">
      <c r="B206" s="55" t="s">
        <v>5</v>
      </c>
      <c r="C206" s="55"/>
      <c r="D206" s="57" t="s">
        <v>124</v>
      </c>
      <c r="E206" s="53">
        <f>SUM(E207+E208+E209)</f>
        <v>195000</v>
      </c>
      <c r="F206" s="53">
        <f>SUM(F207+F208+F209)</f>
        <v>255000</v>
      </c>
    </row>
    <row r="207" spans="2:6" ht="15" customHeight="1" x14ac:dyDescent="0.25">
      <c r="B207" s="142"/>
      <c r="C207" s="168" t="s">
        <v>113</v>
      </c>
      <c r="D207" s="2" t="s">
        <v>82</v>
      </c>
      <c r="E207" s="3">
        <v>155000</v>
      </c>
      <c r="F207" s="3">
        <v>185000</v>
      </c>
    </row>
    <row r="208" spans="2:6" ht="15" customHeight="1" x14ac:dyDescent="0.25">
      <c r="B208" s="148"/>
      <c r="C208" s="169"/>
      <c r="D208" s="2" t="s">
        <v>10</v>
      </c>
      <c r="E208" s="3">
        <v>0</v>
      </c>
      <c r="F208" s="3">
        <v>30000</v>
      </c>
    </row>
    <row r="209" spans="2:6" ht="15" customHeight="1" x14ac:dyDescent="0.25">
      <c r="B209" s="148"/>
      <c r="C209" s="169"/>
      <c r="D209" s="2" t="s">
        <v>96</v>
      </c>
      <c r="E209" s="3">
        <v>40000</v>
      </c>
      <c r="F209" s="3">
        <v>40000</v>
      </c>
    </row>
    <row r="210" spans="2:6" ht="15" customHeight="1" x14ac:dyDescent="0.25">
      <c r="B210" s="66"/>
      <c r="C210" s="66"/>
      <c r="D210" s="72"/>
      <c r="E210" s="73"/>
      <c r="F210" s="73"/>
    </row>
    <row r="211" spans="2:6" ht="15" customHeight="1" x14ac:dyDescent="0.25">
      <c r="B211" s="55" t="s">
        <v>9</v>
      </c>
      <c r="C211" s="55"/>
      <c r="D211" s="52" t="s">
        <v>125</v>
      </c>
      <c r="E211" s="53">
        <f>SUM(E212)</f>
        <v>75000</v>
      </c>
      <c r="F211" s="53">
        <f>SUM(F212)</f>
        <v>25000</v>
      </c>
    </row>
    <row r="212" spans="2:6" ht="30" customHeight="1" x14ac:dyDescent="0.25">
      <c r="B212" s="48"/>
      <c r="C212" s="107" t="s">
        <v>113</v>
      </c>
      <c r="D212" s="2" t="s">
        <v>10</v>
      </c>
      <c r="E212" s="3">
        <v>75000</v>
      </c>
      <c r="F212" s="3">
        <v>25000</v>
      </c>
    </row>
    <row r="213" spans="2:6" ht="15" customHeight="1" x14ac:dyDescent="0.25">
      <c r="B213" s="66"/>
      <c r="C213" s="66"/>
      <c r="D213" s="72"/>
      <c r="E213" s="73"/>
      <c r="F213" s="73"/>
    </row>
    <row r="214" spans="2:6" ht="15" customHeight="1" x14ac:dyDescent="0.25">
      <c r="B214" s="55" t="s">
        <v>13</v>
      </c>
      <c r="C214" s="55"/>
      <c r="D214" s="52" t="s">
        <v>97</v>
      </c>
      <c r="E214" s="53">
        <f>SUM(E215+E216)</f>
        <v>430000</v>
      </c>
      <c r="F214" s="53">
        <f>SUM(F215+F216)</f>
        <v>430000</v>
      </c>
    </row>
    <row r="215" spans="2:6" ht="15" customHeight="1" x14ac:dyDescent="0.25">
      <c r="B215" s="142"/>
      <c r="C215" s="131" t="s">
        <v>113</v>
      </c>
      <c r="D215" s="2" t="s">
        <v>24</v>
      </c>
      <c r="E215" s="3">
        <v>200000</v>
      </c>
      <c r="F215" s="3">
        <v>200000</v>
      </c>
    </row>
    <row r="216" spans="2:6" ht="15" customHeight="1" x14ac:dyDescent="0.25">
      <c r="B216" s="148"/>
      <c r="C216" s="132"/>
      <c r="D216" s="2" t="s">
        <v>114</v>
      </c>
      <c r="E216" s="3">
        <v>230000</v>
      </c>
      <c r="F216" s="3">
        <v>230000</v>
      </c>
    </row>
    <row r="217" spans="2:6" ht="15" customHeight="1" x14ac:dyDescent="0.25">
      <c r="B217" s="66"/>
      <c r="C217" s="66"/>
      <c r="D217" s="72"/>
      <c r="E217" s="73"/>
      <c r="F217" s="73"/>
    </row>
    <row r="218" spans="2:6" ht="15" customHeight="1" x14ac:dyDescent="0.25">
      <c r="B218" s="55" t="s">
        <v>14</v>
      </c>
      <c r="C218" s="55"/>
      <c r="D218" s="52" t="s">
        <v>99</v>
      </c>
      <c r="E218" s="53">
        <f>SUM(E219)</f>
        <v>40000</v>
      </c>
      <c r="F218" s="53">
        <f>SUM(F219)</f>
        <v>60000</v>
      </c>
    </row>
    <row r="219" spans="2:6" ht="30" customHeight="1" x14ac:dyDescent="0.25">
      <c r="B219" s="48"/>
      <c r="C219" s="107" t="s">
        <v>113</v>
      </c>
      <c r="D219" s="2" t="s">
        <v>61</v>
      </c>
      <c r="E219" s="3">
        <v>40000</v>
      </c>
      <c r="F219" s="3">
        <v>60000</v>
      </c>
    </row>
    <row r="220" spans="2:6" ht="15" customHeight="1" x14ac:dyDescent="0.25">
      <c r="B220" s="66"/>
      <c r="C220" s="66"/>
      <c r="D220" s="72"/>
      <c r="E220" s="73"/>
      <c r="F220" s="73"/>
    </row>
    <row r="221" spans="2:6" ht="29.25" customHeight="1" x14ac:dyDescent="0.25">
      <c r="B221" s="55" t="s">
        <v>17</v>
      </c>
      <c r="C221" s="55"/>
      <c r="D221" s="57" t="s">
        <v>127</v>
      </c>
      <c r="E221" s="53">
        <f>SUM(E222+E223)</f>
        <v>3200000</v>
      </c>
      <c r="F221" s="53">
        <f>SUM(F222+F223)</f>
        <v>3256300</v>
      </c>
    </row>
    <row r="222" spans="2:6" ht="15" customHeight="1" x14ac:dyDescent="0.25">
      <c r="B222" s="142"/>
      <c r="C222" s="131" t="s">
        <v>113</v>
      </c>
      <c r="D222" s="2" t="s">
        <v>10</v>
      </c>
      <c r="E222" s="3">
        <v>120000</v>
      </c>
      <c r="F222" s="3">
        <v>176300</v>
      </c>
    </row>
    <row r="223" spans="2:6" ht="15" customHeight="1" x14ac:dyDescent="0.25">
      <c r="B223" s="148"/>
      <c r="C223" s="132"/>
      <c r="D223" s="2" t="s">
        <v>100</v>
      </c>
      <c r="E223" s="3">
        <v>3080000</v>
      </c>
      <c r="F223" s="3">
        <v>3080000</v>
      </c>
    </row>
    <row r="224" spans="2:6" ht="15" customHeight="1" x14ac:dyDescent="0.25">
      <c r="B224" s="66"/>
      <c r="C224" s="66"/>
      <c r="D224" s="72"/>
      <c r="E224" s="73"/>
      <c r="F224" s="73"/>
    </row>
    <row r="225" spans="2:6" ht="15" customHeight="1" x14ac:dyDescent="0.25">
      <c r="B225" s="55" t="s">
        <v>19</v>
      </c>
      <c r="C225" s="55"/>
      <c r="D225" s="52" t="s">
        <v>101</v>
      </c>
      <c r="E225" s="53">
        <f>SUM(E226+E227)</f>
        <v>360000</v>
      </c>
      <c r="F225" s="53">
        <f>SUM(F226+F227)</f>
        <v>0</v>
      </c>
    </row>
    <row r="226" spans="2:6" ht="15" customHeight="1" x14ac:dyDescent="0.25">
      <c r="B226" s="142"/>
      <c r="C226" s="131" t="s">
        <v>113</v>
      </c>
      <c r="D226" s="2" t="s">
        <v>10</v>
      </c>
      <c r="E226" s="3">
        <v>30000</v>
      </c>
      <c r="F226" s="3">
        <v>0</v>
      </c>
    </row>
    <row r="227" spans="2:6" ht="15" customHeight="1" x14ac:dyDescent="0.25">
      <c r="B227" s="148"/>
      <c r="C227" s="132"/>
      <c r="D227" s="2" t="s">
        <v>100</v>
      </c>
      <c r="E227" s="3">
        <v>330000</v>
      </c>
      <c r="F227" s="3">
        <v>0</v>
      </c>
    </row>
    <row r="228" spans="2:6" ht="15" customHeight="1" x14ac:dyDescent="0.25">
      <c r="B228" s="66"/>
      <c r="C228" s="66"/>
      <c r="D228" s="72"/>
      <c r="E228" s="73"/>
      <c r="F228" s="73"/>
    </row>
    <row r="229" spans="2:6" ht="15" customHeight="1" x14ac:dyDescent="0.25">
      <c r="B229" s="55" t="s">
        <v>20</v>
      </c>
      <c r="C229" s="55"/>
      <c r="D229" s="52" t="s">
        <v>126</v>
      </c>
      <c r="E229" s="53">
        <f>SUM(E230+E231)</f>
        <v>1200000</v>
      </c>
      <c r="F229" s="53">
        <f>SUM(F230+F231)</f>
        <v>1500000</v>
      </c>
    </row>
    <row r="230" spans="2:6" ht="15" customHeight="1" x14ac:dyDescent="0.25">
      <c r="B230" s="142"/>
      <c r="C230" s="131" t="s">
        <v>113</v>
      </c>
      <c r="D230" s="2" t="s">
        <v>10</v>
      </c>
      <c r="E230" s="3">
        <v>200000</v>
      </c>
      <c r="F230" s="3">
        <v>420000</v>
      </c>
    </row>
    <row r="231" spans="2:6" ht="15" customHeight="1" x14ac:dyDescent="0.25">
      <c r="B231" s="148"/>
      <c r="C231" s="132"/>
      <c r="D231" s="2" t="s">
        <v>15</v>
      </c>
      <c r="E231" s="3">
        <v>1000000</v>
      </c>
      <c r="F231" s="3">
        <v>1080000</v>
      </c>
    </row>
    <row r="232" spans="2:6" ht="15" customHeight="1" x14ac:dyDescent="0.25">
      <c r="B232" s="66"/>
      <c r="C232" s="66"/>
      <c r="D232" s="72"/>
      <c r="E232" s="73"/>
      <c r="F232" s="73"/>
    </row>
    <row r="233" spans="2:6" s="56" customFormat="1" ht="15" customHeight="1" x14ac:dyDescent="0.25">
      <c r="B233" s="55" t="s">
        <v>22</v>
      </c>
      <c r="C233" s="55"/>
      <c r="D233" s="52" t="s">
        <v>81</v>
      </c>
      <c r="E233" s="53">
        <f>SUM(E234+E235)</f>
        <v>800000</v>
      </c>
      <c r="F233" s="53">
        <f>SUM(F234+F235)</f>
        <v>920000</v>
      </c>
    </row>
    <row r="234" spans="2:6" ht="15" customHeight="1" x14ac:dyDescent="0.25">
      <c r="B234" s="142"/>
      <c r="C234" s="131" t="s">
        <v>113</v>
      </c>
      <c r="D234" s="2" t="s">
        <v>82</v>
      </c>
      <c r="E234" s="3">
        <v>800000</v>
      </c>
      <c r="F234" s="3">
        <v>100000</v>
      </c>
    </row>
    <row r="235" spans="2:6" ht="15" customHeight="1" x14ac:dyDescent="0.25">
      <c r="B235" s="143"/>
      <c r="C235" s="141"/>
      <c r="D235" s="2" t="s">
        <v>15</v>
      </c>
      <c r="E235" s="3">
        <v>0</v>
      </c>
      <c r="F235" s="3">
        <v>820000</v>
      </c>
    </row>
    <row r="236" spans="2:6" ht="15" customHeight="1" x14ac:dyDescent="0.25">
      <c r="B236" s="66"/>
      <c r="C236" s="66"/>
      <c r="D236" s="72"/>
      <c r="E236" s="73"/>
      <c r="F236" s="73"/>
    </row>
    <row r="237" spans="2:6" s="56" customFormat="1" ht="15" customHeight="1" x14ac:dyDescent="0.25">
      <c r="B237" s="55" t="s">
        <v>23</v>
      </c>
      <c r="C237" s="55"/>
      <c r="D237" s="52" t="s">
        <v>89</v>
      </c>
      <c r="E237" s="53">
        <f>SUM(E238)</f>
        <v>20000</v>
      </c>
      <c r="F237" s="53">
        <f>SUM(F238)</f>
        <v>0</v>
      </c>
    </row>
    <row r="238" spans="2:6" ht="29.25" customHeight="1" x14ac:dyDescent="0.25">
      <c r="B238" s="48"/>
      <c r="C238" s="107" t="s">
        <v>113</v>
      </c>
      <c r="D238" s="2" t="s">
        <v>26</v>
      </c>
      <c r="E238" s="3">
        <v>20000</v>
      </c>
      <c r="F238" s="3">
        <v>0</v>
      </c>
    </row>
    <row r="239" spans="2:6" ht="15" customHeight="1" x14ac:dyDescent="0.25">
      <c r="B239" s="66"/>
      <c r="C239" s="66"/>
      <c r="D239" s="72"/>
      <c r="E239" s="73"/>
      <c r="F239" s="73"/>
    </row>
    <row r="240" spans="2:6" ht="15" customHeight="1" x14ac:dyDescent="0.25">
      <c r="B240" s="55" t="s">
        <v>64</v>
      </c>
      <c r="C240" s="55"/>
      <c r="D240" s="52" t="s">
        <v>93</v>
      </c>
      <c r="E240" s="53">
        <f>SUM(E241+E242+E243)</f>
        <v>700000</v>
      </c>
      <c r="F240" s="53">
        <f>SUM(F241+F242+F243)</f>
        <v>950000</v>
      </c>
    </row>
    <row r="241" spans="2:6" ht="15" customHeight="1" x14ac:dyDescent="0.25">
      <c r="B241" s="165"/>
      <c r="C241" s="131" t="s">
        <v>113</v>
      </c>
      <c r="D241" s="2" t="s">
        <v>10</v>
      </c>
      <c r="E241" s="62">
        <v>0</v>
      </c>
      <c r="F241" s="62">
        <v>250000</v>
      </c>
    </row>
    <row r="242" spans="2:6" ht="15" customHeight="1" x14ac:dyDescent="0.25">
      <c r="B242" s="166"/>
      <c r="C242" s="132"/>
      <c r="D242" s="2" t="s">
        <v>8</v>
      </c>
      <c r="E242" s="3">
        <v>700000</v>
      </c>
      <c r="F242" s="62">
        <v>0</v>
      </c>
    </row>
    <row r="243" spans="2:6" ht="15" customHeight="1" x14ac:dyDescent="0.25">
      <c r="B243" s="167"/>
      <c r="C243" s="141"/>
      <c r="D243" s="2" t="s">
        <v>15</v>
      </c>
      <c r="E243" s="3">
        <v>0</v>
      </c>
      <c r="F243" s="3">
        <v>700000</v>
      </c>
    </row>
    <row r="244" spans="2:6" ht="15" customHeight="1" x14ac:dyDescent="0.25">
      <c r="B244" s="70"/>
      <c r="C244" s="71"/>
      <c r="D244" s="65"/>
      <c r="E244" s="67"/>
      <c r="F244" s="67"/>
    </row>
    <row r="245" spans="2:6" ht="15" customHeight="1" x14ac:dyDescent="0.25">
      <c r="B245" s="55" t="s">
        <v>65</v>
      </c>
      <c r="C245" s="55"/>
      <c r="D245" s="52" t="s">
        <v>118</v>
      </c>
      <c r="E245" s="53">
        <f>SUM(E246+E247)</f>
        <v>0</v>
      </c>
      <c r="F245" s="53">
        <f>SUM(F246+F247)</f>
        <v>665000</v>
      </c>
    </row>
    <row r="246" spans="2:6" ht="15" customHeight="1" x14ac:dyDescent="0.25">
      <c r="B246" s="142"/>
      <c r="C246" s="131" t="s">
        <v>113</v>
      </c>
      <c r="D246" s="2" t="s">
        <v>10</v>
      </c>
      <c r="E246" s="3">
        <v>0</v>
      </c>
      <c r="F246" s="3">
        <v>405000</v>
      </c>
    </row>
    <row r="247" spans="2:6" ht="15" customHeight="1" x14ac:dyDescent="0.25">
      <c r="B247" s="143"/>
      <c r="C247" s="141"/>
      <c r="D247" s="2" t="s">
        <v>15</v>
      </c>
      <c r="E247" s="3">
        <v>0</v>
      </c>
      <c r="F247" s="95">
        <v>260000</v>
      </c>
    </row>
    <row r="248" spans="2:6" ht="15" customHeight="1" x14ac:dyDescent="0.25">
      <c r="B248" s="70"/>
      <c r="C248" s="71"/>
      <c r="D248" s="65"/>
      <c r="E248" s="67"/>
      <c r="F248" s="67"/>
    </row>
    <row r="249" spans="2:6" ht="15" customHeight="1" x14ac:dyDescent="0.25">
      <c r="B249" s="55" t="s">
        <v>66</v>
      </c>
      <c r="C249" s="55"/>
      <c r="D249" s="52" t="s">
        <v>120</v>
      </c>
      <c r="E249" s="53">
        <f>SUM(E250+E251)</f>
        <v>0</v>
      </c>
      <c r="F249" s="53">
        <f>SUM(F250+F251)</f>
        <v>530000</v>
      </c>
    </row>
    <row r="250" spans="2:6" ht="15" customHeight="1" x14ac:dyDescent="0.25">
      <c r="B250" s="142"/>
      <c r="C250" s="131" t="s">
        <v>113</v>
      </c>
      <c r="D250" s="2" t="s">
        <v>10</v>
      </c>
      <c r="E250" s="3">
        <v>0</v>
      </c>
      <c r="F250" s="3">
        <v>155000</v>
      </c>
    </row>
    <row r="251" spans="2:6" ht="15" customHeight="1" x14ac:dyDescent="0.25">
      <c r="B251" s="143"/>
      <c r="C251" s="141"/>
      <c r="D251" s="2" t="s">
        <v>15</v>
      </c>
      <c r="E251" s="3">
        <v>0</v>
      </c>
      <c r="F251" s="95">
        <v>375000</v>
      </c>
    </row>
    <row r="252" spans="2:6" ht="15" customHeight="1" x14ac:dyDescent="0.25">
      <c r="B252" s="70"/>
      <c r="C252" s="71"/>
      <c r="D252" s="65"/>
      <c r="E252" s="67"/>
      <c r="F252" s="67"/>
    </row>
    <row r="253" spans="2:6" ht="15" customHeight="1" x14ac:dyDescent="0.25">
      <c r="B253" s="55" t="s">
        <v>69</v>
      </c>
      <c r="C253" s="55"/>
      <c r="D253" s="52" t="s">
        <v>121</v>
      </c>
      <c r="E253" s="53">
        <f>SUM(E254)</f>
        <v>0</v>
      </c>
      <c r="F253" s="53">
        <f>SUM(F254)</f>
        <v>1100000</v>
      </c>
    </row>
    <row r="254" spans="2:6" ht="29.25" customHeight="1" x14ac:dyDescent="0.25">
      <c r="B254" s="64"/>
      <c r="C254" s="107" t="s">
        <v>113</v>
      </c>
      <c r="D254" s="2" t="s">
        <v>15</v>
      </c>
      <c r="E254" s="3">
        <v>0</v>
      </c>
      <c r="F254" s="3">
        <v>1100000</v>
      </c>
    </row>
    <row r="255" spans="2:6" ht="15" customHeight="1" x14ac:dyDescent="0.25">
      <c r="B255" s="70"/>
      <c r="C255" s="71"/>
      <c r="D255" s="65"/>
      <c r="E255" s="67"/>
      <c r="F255" s="67"/>
    </row>
    <row r="256" spans="2:6" ht="15" customHeight="1" x14ac:dyDescent="0.25">
      <c r="B256" s="55" t="s">
        <v>105</v>
      </c>
      <c r="C256" s="55"/>
      <c r="D256" s="52" t="s">
        <v>122</v>
      </c>
      <c r="E256" s="53">
        <f>SUM(E257+E258)</f>
        <v>0</v>
      </c>
      <c r="F256" s="53">
        <f>SUM(F257+F258)</f>
        <v>750000</v>
      </c>
    </row>
    <row r="257" spans="2:6" ht="15" customHeight="1" x14ac:dyDescent="0.25">
      <c r="B257" s="142"/>
      <c r="C257" s="131" t="s">
        <v>113</v>
      </c>
      <c r="D257" s="2" t="s">
        <v>24</v>
      </c>
      <c r="E257" s="3">
        <v>0</v>
      </c>
      <c r="F257" s="3">
        <v>450000</v>
      </c>
    </row>
    <row r="258" spans="2:6" ht="15" customHeight="1" x14ac:dyDescent="0.25">
      <c r="B258" s="143"/>
      <c r="C258" s="141"/>
      <c r="D258" s="2" t="s">
        <v>15</v>
      </c>
      <c r="E258" s="3">
        <v>0</v>
      </c>
      <c r="F258" s="95">
        <v>300000</v>
      </c>
    </row>
    <row r="259" spans="2:6" ht="15" customHeight="1" x14ac:dyDescent="0.25">
      <c r="B259" s="70"/>
      <c r="C259" s="71"/>
      <c r="D259" s="65"/>
      <c r="E259" s="67"/>
      <c r="F259" s="67"/>
    </row>
    <row r="260" spans="2:6" ht="15" customHeight="1" x14ac:dyDescent="0.25">
      <c r="B260" s="55" t="s">
        <v>106</v>
      </c>
      <c r="C260" s="55"/>
      <c r="D260" s="52" t="s">
        <v>123</v>
      </c>
      <c r="E260" s="53">
        <f>SUM(E261)</f>
        <v>0</v>
      </c>
      <c r="F260" s="53">
        <f>SUM(F261)</f>
        <v>250000</v>
      </c>
    </row>
    <row r="261" spans="2:6" ht="29.25" customHeight="1" x14ac:dyDescent="0.25">
      <c r="B261" s="4"/>
      <c r="C261" s="108" t="s">
        <v>113</v>
      </c>
      <c r="D261" s="2" t="s">
        <v>15</v>
      </c>
      <c r="E261" s="3">
        <v>0</v>
      </c>
      <c r="F261" s="3">
        <v>250000</v>
      </c>
    </row>
    <row r="262" spans="2:6" ht="15" customHeight="1" x14ac:dyDescent="0.25">
      <c r="B262" s="74"/>
      <c r="C262" s="69"/>
      <c r="D262" s="9"/>
      <c r="E262" s="75"/>
      <c r="F262" s="75"/>
    </row>
    <row r="263" spans="2:6" ht="15" customHeight="1" x14ac:dyDescent="0.25">
      <c r="B263" s="145" t="s">
        <v>6</v>
      </c>
      <c r="C263" s="146"/>
      <c r="D263" s="147"/>
      <c r="E263" s="58">
        <f>SUM(E202+E206+E211+E214+E218+E221+E225+E229+E233+E237+E240+E245+E249+E253+E256+E260)</f>
        <v>10020000</v>
      </c>
      <c r="F263" s="58">
        <f>SUM(F202+F206+F211+F214+F218+F221+F225+F229+F233+F237+F240+F245+F249+F253+F256+F260)</f>
        <v>13241300</v>
      </c>
    </row>
    <row r="264" spans="2:6" ht="15" customHeight="1" x14ac:dyDescent="0.25">
      <c r="B264" s="54"/>
      <c r="C264" s="54"/>
      <c r="D264" s="8"/>
      <c r="E264" s="59"/>
      <c r="F264" s="59"/>
    </row>
    <row r="265" spans="2:6" x14ac:dyDescent="0.25">
      <c r="B265" s="54"/>
      <c r="C265" s="54"/>
      <c r="D265" s="16"/>
      <c r="E265" s="29"/>
      <c r="F265" s="87"/>
    </row>
    <row r="266" spans="2:6" x14ac:dyDescent="0.25">
      <c r="B266" s="54"/>
      <c r="C266" s="54"/>
      <c r="D266" s="16"/>
      <c r="E266" s="29"/>
      <c r="F266" s="87"/>
    </row>
    <row r="267" spans="2:6" x14ac:dyDescent="0.25">
      <c r="B267" s="54"/>
      <c r="C267" s="54"/>
      <c r="D267" s="16"/>
      <c r="E267" s="29"/>
      <c r="F267" s="87"/>
    </row>
    <row r="268" spans="2:6" x14ac:dyDescent="0.25">
      <c r="B268" s="54"/>
      <c r="C268" s="54"/>
      <c r="D268" s="16"/>
      <c r="E268" s="29"/>
      <c r="F268" s="87"/>
    </row>
    <row r="269" spans="2:6" x14ac:dyDescent="0.25">
      <c r="B269" s="54"/>
      <c r="C269" s="54"/>
      <c r="D269" s="16"/>
      <c r="E269" s="29"/>
      <c r="F269" s="87"/>
    </row>
    <row r="270" spans="2:6" x14ac:dyDescent="0.25">
      <c r="B270" s="54"/>
      <c r="C270" s="54"/>
      <c r="D270" s="16"/>
      <c r="E270" s="29"/>
      <c r="F270" s="87"/>
    </row>
    <row r="271" spans="2:6" x14ac:dyDescent="0.25">
      <c r="B271" s="54"/>
      <c r="C271" s="54"/>
      <c r="D271" s="16"/>
      <c r="E271" s="29"/>
      <c r="F271" s="87"/>
    </row>
    <row r="272" spans="2:6" x14ac:dyDescent="0.25">
      <c r="B272" s="54"/>
      <c r="C272" s="54"/>
      <c r="D272" s="16"/>
      <c r="E272" s="29"/>
      <c r="F272" s="87"/>
    </row>
    <row r="273" spans="2:6" x14ac:dyDescent="0.25">
      <c r="B273" s="54"/>
      <c r="C273" s="54"/>
      <c r="D273" s="16"/>
      <c r="E273" s="29"/>
      <c r="F273" s="87"/>
    </row>
    <row r="274" spans="2:6" x14ac:dyDescent="0.25">
      <c r="B274" s="54"/>
      <c r="C274" s="54"/>
      <c r="D274" s="16"/>
      <c r="E274" s="29"/>
      <c r="F274" s="87"/>
    </row>
    <row r="275" spans="2:6" x14ac:dyDescent="0.25">
      <c r="B275" s="54"/>
      <c r="C275" s="54"/>
      <c r="D275" s="16"/>
      <c r="E275" s="29"/>
      <c r="F275" s="87"/>
    </row>
    <row r="276" spans="2:6" x14ac:dyDescent="0.25">
      <c r="B276" s="54"/>
      <c r="C276" s="54"/>
      <c r="D276" s="16"/>
      <c r="E276" s="29"/>
      <c r="F276" s="87"/>
    </row>
    <row r="277" spans="2:6" x14ac:dyDescent="0.25">
      <c r="B277" s="54"/>
      <c r="C277" s="54"/>
      <c r="D277" s="16"/>
      <c r="E277" s="29"/>
      <c r="F277" s="87"/>
    </row>
    <row r="278" spans="2:6" x14ac:dyDescent="0.25">
      <c r="B278" s="54"/>
      <c r="C278" s="54"/>
      <c r="D278" s="16"/>
      <c r="E278" s="29"/>
      <c r="F278" s="87"/>
    </row>
    <row r="279" spans="2:6" x14ac:dyDescent="0.25">
      <c r="B279" s="54"/>
      <c r="C279" s="54"/>
      <c r="D279" s="16"/>
      <c r="E279" s="29"/>
      <c r="F279" s="87"/>
    </row>
    <row r="280" spans="2:6" x14ac:dyDescent="0.25">
      <c r="B280" s="54"/>
      <c r="C280" s="54"/>
      <c r="D280" s="16"/>
      <c r="E280" s="29"/>
      <c r="F280" s="87"/>
    </row>
    <row r="281" spans="2:6" x14ac:dyDescent="0.25">
      <c r="B281" s="54"/>
      <c r="C281" s="54"/>
      <c r="D281" s="16"/>
      <c r="E281" s="29"/>
      <c r="F281" s="87"/>
    </row>
    <row r="282" spans="2:6" x14ac:dyDescent="0.25">
      <c r="B282" s="54"/>
      <c r="C282" s="54"/>
      <c r="D282" s="16"/>
      <c r="E282" s="29"/>
      <c r="F282" s="87"/>
    </row>
    <row r="283" spans="2:6" x14ac:dyDescent="0.25">
      <c r="B283" s="54"/>
      <c r="C283" s="54"/>
      <c r="D283" s="16"/>
      <c r="E283" s="29"/>
      <c r="F283" s="87"/>
    </row>
    <row r="284" spans="2:6" x14ac:dyDescent="0.25">
      <c r="B284" s="54"/>
      <c r="C284" s="54"/>
      <c r="D284" s="16"/>
      <c r="E284" s="29"/>
      <c r="F284" s="87"/>
    </row>
    <row r="285" spans="2:6" x14ac:dyDescent="0.25">
      <c r="B285" s="7"/>
      <c r="C285" s="43"/>
      <c r="D285" s="16"/>
      <c r="E285" s="29"/>
      <c r="F285" s="87"/>
    </row>
    <row r="286" spans="2:6" x14ac:dyDescent="0.25">
      <c r="B286" s="7"/>
      <c r="C286" s="43"/>
      <c r="D286" s="16"/>
      <c r="E286" s="29"/>
      <c r="F286" s="87"/>
    </row>
    <row r="287" spans="2:6" ht="22.5" customHeight="1" x14ac:dyDescent="0.25">
      <c r="B287" s="179" t="s">
        <v>42</v>
      </c>
      <c r="C287" s="179"/>
      <c r="D287" s="179"/>
      <c r="E287" s="179"/>
      <c r="F287" s="179"/>
    </row>
    <row r="288" spans="2:6" x14ac:dyDescent="0.25">
      <c r="B288" s="7"/>
      <c r="C288" s="43"/>
      <c r="D288" s="16"/>
      <c r="E288" s="29"/>
      <c r="F288" s="87"/>
    </row>
    <row r="289" spans="2:6" ht="19.5" customHeight="1" x14ac:dyDescent="0.25">
      <c r="B289" s="161" t="s">
        <v>60</v>
      </c>
      <c r="C289" s="161"/>
      <c r="D289" s="161"/>
      <c r="E289" s="161"/>
      <c r="F289" s="161"/>
    </row>
    <row r="290" spans="2:6" ht="15" customHeight="1" x14ac:dyDescent="0.25">
      <c r="B290" s="26"/>
      <c r="C290" s="44"/>
      <c r="D290" s="26"/>
      <c r="E290" s="46"/>
      <c r="F290" s="96"/>
    </row>
    <row r="291" spans="2:6" ht="20.25" customHeight="1" x14ac:dyDescent="0.25">
      <c r="B291" s="162" t="s">
        <v>67</v>
      </c>
      <c r="C291" s="163"/>
      <c r="D291" s="164"/>
      <c r="E291" s="18" t="s">
        <v>4</v>
      </c>
      <c r="F291" s="18" t="s">
        <v>128</v>
      </c>
    </row>
    <row r="292" spans="2:6" ht="31.5" customHeight="1" x14ac:dyDescent="0.25">
      <c r="B292" s="120" t="s">
        <v>135</v>
      </c>
      <c r="C292" s="121"/>
      <c r="D292" s="122"/>
      <c r="E292" s="101"/>
      <c r="F292" s="101"/>
    </row>
    <row r="293" spans="2:6" ht="15" customHeight="1" x14ac:dyDescent="0.25">
      <c r="B293" s="123" t="s">
        <v>54</v>
      </c>
      <c r="C293" s="124"/>
      <c r="D293" s="125"/>
      <c r="E293" s="10">
        <f>SUM(E50)</f>
        <v>2200000</v>
      </c>
      <c r="F293" s="10">
        <f>SUM(F50)</f>
        <v>1050000</v>
      </c>
    </row>
    <row r="294" spans="2:6" ht="31.5" customHeight="1" x14ac:dyDescent="0.25">
      <c r="B294" s="120" t="s">
        <v>134</v>
      </c>
      <c r="C294" s="121"/>
      <c r="D294" s="122"/>
      <c r="E294" s="10"/>
      <c r="F294" s="3"/>
    </row>
    <row r="295" spans="2:6" ht="15" customHeight="1" x14ac:dyDescent="0.25">
      <c r="B295" s="180" t="s">
        <v>55</v>
      </c>
      <c r="C295" s="181"/>
      <c r="D295" s="182"/>
      <c r="E295" s="10">
        <v>0</v>
      </c>
      <c r="F295" s="3">
        <v>0</v>
      </c>
    </row>
    <row r="296" spans="2:6" ht="15" customHeight="1" x14ac:dyDescent="0.25">
      <c r="B296" s="123" t="s">
        <v>104</v>
      </c>
      <c r="C296" s="124"/>
      <c r="D296" s="125"/>
      <c r="E296" s="10">
        <f>SUM(E61)</f>
        <v>290000</v>
      </c>
      <c r="F296" s="3">
        <f>SUM(F61)</f>
        <v>290000</v>
      </c>
    </row>
    <row r="297" spans="2:6" ht="15" customHeight="1" x14ac:dyDescent="0.25">
      <c r="B297" s="123" t="s">
        <v>108</v>
      </c>
      <c r="C297" s="124"/>
      <c r="D297" s="125"/>
      <c r="E297" s="10">
        <v>0</v>
      </c>
      <c r="F297" s="3">
        <v>0</v>
      </c>
    </row>
    <row r="298" spans="2:6" ht="15" customHeight="1" x14ac:dyDescent="0.25">
      <c r="B298" s="123" t="s">
        <v>56</v>
      </c>
      <c r="C298" s="124"/>
      <c r="D298" s="125"/>
      <c r="E298" s="10">
        <f>SUM(E82)</f>
        <v>1996000</v>
      </c>
      <c r="F298" s="10">
        <f>SUM(F82)</f>
        <v>3245000</v>
      </c>
    </row>
    <row r="299" spans="2:6" ht="15" customHeight="1" x14ac:dyDescent="0.25">
      <c r="B299" s="123" t="s">
        <v>57</v>
      </c>
      <c r="C299" s="124"/>
      <c r="D299" s="125"/>
      <c r="E299" s="10">
        <f>SUM(E137)</f>
        <v>28435000</v>
      </c>
      <c r="F299" s="10">
        <f>SUM(F137)</f>
        <v>14170000</v>
      </c>
    </row>
    <row r="300" spans="2:6" ht="15" customHeight="1" x14ac:dyDescent="0.25">
      <c r="B300" s="123" t="s">
        <v>58</v>
      </c>
      <c r="C300" s="124"/>
      <c r="D300" s="125"/>
      <c r="E300" s="10">
        <f>SUM(E147)</f>
        <v>1200000</v>
      </c>
      <c r="F300" s="3">
        <f>SUM(F147)</f>
        <v>1200000</v>
      </c>
    </row>
    <row r="301" spans="2:6" ht="15" customHeight="1" x14ac:dyDescent="0.25">
      <c r="B301" s="123" t="s">
        <v>59</v>
      </c>
      <c r="C301" s="124"/>
      <c r="D301" s="125"/>
      <c r="E301" s="10">
        <f>SUM(E158)</f>
        <v>720000</v>
      </c>
      <c r="F301" s="3">
        <f>SUM(F158)</f>
        <v>720000</v>
      </c>
    </row>
    <row r="302" spans="2:6" ht="15" customHeight="1" x14ac:dyDescent="0.25">
      <c r="B302" s="123" t="s">
        <v>109</v>
      </c>
      <c r="C302" s="124"/>
      <c r="D302" s="125"/>
      <c r="E302" s="10">
        <v>0</v>
      </c>
      <c r="F302" s="3">
        <v>0</v>
      </c>
    </row>
    <row r="303" spans="2:6" ht="31.5" customHeight="1" x14ac:dyDescent="0.25">
      <c r="B303" s="120" t="s">
        <v>136</v>
      </c>
      <c r="C303" s="121"/>
      <c r="D303" s="122"/>
      <c r="E303" s="10"/>
      <c r="F303" s="3"/>
    </row>
    <row r="304" spans="2:6" ht="15" customHeight="1" x14ac:dyDescent="0.25">
      <c r="B304" s="123" t="s">
        <v>54</v>
      </c>
      <c r="C304" s="124"/>
      <c r="D304" s="125"/>
      <c r="E304" s="10">
        <f>SUM(E181)</f>
        <v>3700000</v>
      </c>
      <c r="F304" s="10">
        <f>SUM(F181)</f>
        <v>1900000</v>
      </c>
    </row>
    <row r="305" spans="2:8" ht="15" customHeight="1" x14ac:dyDescent="0.25">
      <c r="B305" s="123" t="s">
        <v>56</v>
      </c>
      <c r="C305" s="124"/>
      <c r="D305" s="125"/>
      <c r="E305" s="10">
        <f>SUM(E196)</f>
        <v>5820000</v>
      </c>
      <c r="F305" s="10">
        <f>SUM(F196)</f>
        <v>5500000</v>
      </c>
    </row>
    <row r="306" spans="2:8" ht="15" customHeight="1" x14ac:dyDescent="0.25">
      <c r="B306" s="123" t="s">
        <v>57</v>
      </c>
      <c r="C306" s="124"/>
      <c r="D306" s="125"/>
      <c r="E306" s="10">
        <f>SUM(E263)</f>
        <v>10020000</v>
      </c>
      <c r="F306" s="10">
        <f>SUM(F263)</f>
        <v>13241300</v>
      </c>
    </row>
    <row r="307" spans="2:8" ht="15" customHeight="1" x14ac:dyDescent="0.25">
      <c r="B307" s="118" t="s">
        <v>11</v>
      </c>
      <c r="C307" s="177"/>
      <c r="D307" s="119"/>
      <c r="E307" s="23">
        <f>SUM(E293:E306)</f>
        <v>54381000</v>
      </c>
      <c r="F307" s="23">
        <f>SUM(F293:F306)</f>
        <v>41316300</v>
      </c>
    </row>
    <row r="308" spans="2:8" ht="15" customHeight="1" x14ac:dyDescent="0.25">
      <c r="B308" s="12"/>
      <c r="C308" s="12"/>
      <c r="D308" s="13"/>
      <c r="E308" s="13"/>
      <c r="F308" s="98"/>
    </row>
    <row r="309" spans="2:8" ht="9.75" customHeight="1" x14ac:dyDescent="0.25">
      <c r="B309" s="7"/>
      <c r="C309" s="43"/>
      <c r="D309" s="8"/>
      <c r="E309" s="8"/>
      <c r="F309" s="91"/>
    </row>
    <row r="310" spans="2:8" ht="51.75" customHeight="1" x14ac:dyDescent="0.25">
      <c r="B310" s="178" t="s">
        <v>151</v>
      </c>
      <c r="C310" s="178"/>
      <c r="D310" s="178"/>
      <c r="E310" s="178"/>
      <c r="F310" s="178"/>
    </row>
    <row r="311" spans="2:8" ht="15" customHeight="1" x14ac:dyDescent="0.25">
      <c r="B311" s="7"/>
      <c r="C311" s="43"/>
      <c r="D311" s="109"/>
      <c r="E311" s="109"/>
      <c r="F311" s="109"/>
    </row>
    <row r="312" spans="2:8" ht="15" customHeight="1" x14ac:dyDescent="0.25">
      <c r="B312" s="7"/>
      <c r="C312" s="43"/>
      <c r="D312" s="109"/>
      <c r="E312" s="109"/>
      <c r="F312" s="109"/>
    </row>
    <row r="313" spans="2:8" ht="25.5" customHeight="1" x14ac:dyDescent="0.25">
      <c r="B313" s="172" t="s">
        <v>34</v>
      </c>
      <c r="C313" s="172"/>
      <c r="D313" s="172"/>
      <c r="E313" s="172"/>
      <c r="F313" s="172"/>
    </row>
    <row r="314" spans="2:8" ht="15" customHeight="1" x14ac:dyDescent="0.25">
      <c r="B314" s="40"/>
      <c r="C314" s="40"/>
      <c r="D314" s="40"/>
      <c r="E314" s="41"/>
      <c r="F314" s="99"/>
    </row>
    <row r="315" spans="2:8" ht="20.25" customHeight="1" x14ac:dyDescent="0.25">
      <c r="B315" s="19"/>
      <c r="C315" s="47"/>
      <c r="D315" s="20" t="s">
        <v>68</v>
      </c>
      <c r="E315" s="18" t="s">
        <v>4</v>
      </c>
      <c r="F315" s="18" t="s">
        <v>128</v>
      </c>
    </row>
    <row r="316" spans="2:8" ht="15" customHeight="1" x14ac:dyDescent="0.25">
      <c r="B316" s="4" t="s">
        <v>1</v>
      </c>
      <c r="C316" s="116" t="s">
        <v>7</v>
      </c>
      <c r="D316" s="117"/>
      <c r="E316" s="10">
        <f>SUM(E48+E142+E168+E192)</f>
        <v>1865000</v>
      </c>
      <c r="F316" s="3">
        <f>SUM(F48+F142+F168+F178+F192)</f>
        <v>1865000</v>
      </c>
      <c r="H316" s="33"/>
    </row>
    <row r="317" spans="2:8" ht="15" customHeight="1" x14ac:dyDescent="0.25">
      <c r="B317" s="4" t="s">
        <v>5</v>
      </c>
      <c r="C317" s="116" t="s">
        <v>77</v>
      </c>
      <c r="D317" s="117"/>
      <c r="E317" s="10">
        <f>SUM(E145+E155)</f>
        <v>1270000</v>
      </c>
      <c r="F317" s="3">
        <f>SUM(F145+F155)</f>
        <v>1270000</v>
      </c>
      <c r="H317" s="33"/>
    </row>
    <row r="318" spans="2:8" ht="15" customHeight="1" x14ac:dyDescent="0.25">
      <c r="B318" s="4" t="s">
        <v>9</v>
      </c>
      <c r="C318" s="116" t="s">
        <v>15</v>
      </c>
      <c r="D318" s="117"/>
      <c r="E318" s="10">
        <f>SUM(E46+E72+E79+E91+E110+E117+E121+E130+E135+E167+E172+E175+E191+E231)</f>
        <v>24305000</v>
      </c>
      <c r="F318" s="3">
        <f>SUM(F46+F72+F79+F91+F110+F117+F121+F130+F135+F156+F167+F172+F175+F179+F191+F231+F235+F243+F247+F251+F254+F258+F261)</f>
        <v>12425000</v>
      </c>
      <c r="H318" s="33"/>
    </row>
    <row r="319" spans="2:8" ht="15" customHeight="1" x14ac:dyDescent="0.25">
      <c r="B319" s="4" t="s">
        <v>13</v>
      </c>
      <c r="C319" s="116" t="s">
        <v>10</v>
      </c>
      <c r="D319" s="117"/>
      <c r="E319" s="77">
        <f>SUM(E90+E94+E101+E125+E154+E212+E222+E226+E230)</f>
        <v>2335000</v>
      </c>
      <c r="F319" s="62">
        <f>SUM(F69+F90+F94+F101+F116+F125+F129+F134+F154+F194+F208+F212+F222+F226+F230+F241+F246+F250)</f>
        <v>8086300</v>
      </c>
      <c r="H319" s="33"/>
    </row>
    <row r="320" spans="2:8" ht="15" customHeight="1" x14ac:dyDescent="0.25">
      <c r="B320" s="4" t="s">
        <v>14</v>
      </c>
      <c r="C320" s="116" t="s">
        <v>8</v>
      </c>
      <c r="D320" s="117"/>
      <c r="E320" s="10">
        <f>SUM(E47+E80+E95+E102+E118+E131+E136+E171+E204+E242)</f>
        <v>6260000</v>
      </c>
      <c r="F320" s="3">
        <f>SUM(F47+F80+F95+F102+F118+F131+F136+F171+F204+F242)</f>
        <v>0</v>
      </c>
      <c r="H320" s="33"/>
    </row>
    <row r="321" spans="1:8" ht="15" customHeight="1" x14ac:dyDescent="0.25">
      <c r="B321" s="4" t="s">
        <v>17</v>
      </c>
      <c r="C321" s="116" t="s">
        <v>24</v>
      </c>
      <c r="D321" s="117"/>
      <c r="E321" s="10">
        <f>SUM(E68+E73+E76+E98+E193+E215)</f>
        <v>2411000</v>
      </c>
      <c r="F321" s="3">
        <f>SUM(F68+F73+F76+F98+F193+F215+F257)</f>
        <v>2565000</v>
      </c>
      <c r="H321" s="33"/>
    </row>
    <row r="322" spans="1:8" ht="15" customHeight="1" x14ac:dyDescent="0.25">
      <c r="B322" s="4" t="s">
        <v>19</v>
      </c>
      <c r="C322" s="116" t="s">
        <v>25</v>
      </c>
      <c r="D322" s="117"/>
      <c r="E322" s="10">
        <f>SUM(E122+E126)</f>
        <v>7550000</v>
      </c>
      <c r="F322" s="3">
        <f>SUM(F122+F126)</f>
        <v>7670000</v>
      </c>
      <c r="H322" s="33"/>
    </row>
    <row r="323" spans="1:8" ht="15" customHeight="1" x14ac:dyDescent="0.25">
      <c r="B323" s="4" t="s">
        <v>20</v>
      </c>
      <c r="C323" s="116" t="s">
        <v>26</v>
      </c>
      <c r="D323" s="117"/>
      <c r="E323" s="10">
        <f>SUM(E59+E108+E238)</f>
        <v>610000</v>
      </c>
      <c r="F323" s="3">
        <f>SUM(F59+F108+F238)</f>
        <v>440000</v>
      </c>
      <c r="H323" s="33"/>
    </row>
    <row r="324" spans="1:8" ht="15" customHeight="1" x14ac:dyDescent="0.25">
      <c r="B324" s="4" t="s">
        <v>22</v>
      </c>
      <c r="C324" s="116" t="s">
        <v>27</v>
      </c>
      <c r="D324" s="117"/>
      <c r="E324" s="10">
        <f>SUM(E113)</f>
        <v>150000</v>
      </c>
      <c r="F324" s="3">
        <f>SUM(F113)</f>
        <v>200000</v>
      </c>
    </row>
    <row r="325" spans="1:8" ht="15" customHeight="1" x14ac:dyDescent="0.25">
      <c r="B325" s="4" t="s">
        <v>23</v>
      </c>
      <c r="C325" s="116" t="s">
        <v>61</v>
      </c>
      <c r="D325" s="117"/>
      <c r="E325" s="10">
        <f>SUM(E219)</f>
        <v>40000</v>
      </c>
      <c r="F325" s="3">
        <f>SUM(F219)</f>
        <v>60000</v>
      </c>
    </row>
    <row r="326" spans="1:8" ht="15" customHeight="1" x14ac:dyDescent="0.25">
      <c r="B326" s="4" t="s">
        <v>64</v>
      </c>
      <c r="C326" s="116" t="s">
        <v>62</v>
      </c>
      <c r="D326" s="117"/>
      <c r="E326" s="10">
        <f>SUM(E105+E207+E234)</f>
        <v>1355000</v>
      </c>
      <c r="F326" s="3">
        <f>SUM(F105+F207+F234)</f>
        <v>685000</v>
      </c>
      <c r="H326" s="33"/>
    </row>
    <row r="327" spans="1:8" ht="15" customHeight="1" x14ac:dyDescent="0.25">
      <c r="B327" s="4" t="s">
        <v>66</v>
      </c>
      <c r="C327" s="116" t="s">
        <v>95</v>
      </c>
      <c r="D327" s="117"/>
      <c r="E327" s="10">
        <f>SUM(E203)</f>
        <v>2550000</v>
      </c>
      <c r="F327" s="3">
        <f>SUM(F203)</f>
        <v>2550000</v>
      </c>
    </row>
    <row r="328" spans="1:8" ht="15" customHeight="1" x14ac:dyDescent="0.25">
      <c r="B328" s="4" t="s">
        <v>69</v>
      </c>
      <c r="C328" s="116" t="s">
        <v>96</v>
      </c>
      <c r="D328" s="117"/>
      <c r="E328" s="10">
        <f>SUM(E209)</f>
        <v>40000</v>
      </c>
      <c r="F328" s="3">
        <f>SUM(F209)</f>
        <v>40000</v>
      </c>
    </row>
    <row r="329" spans="1:8" ht="15" customHeight="1" x14ac:dyDescent="0.25">
      <c r="B329" s="4" t="s">
        <v>105</v>
      </c>
      <c r="C329" s="116" t="s">
        <v>114</v>
      </c>
      <c r="D329" s="117"/>
      <c r="E329" s="10">
        <f>SUM(E216)</f>
        <v>230000</v>
      </c>
      <c r="F329" s="3">
        <f>SUM(F216)</f>
        <v>230000</v>
      </c>
    </row>
    <row r="330" spans="1:8" ht="15" customHeight="1" x14ac:dyDescent="0.25">
      <c r="B330" s="4" t="s">
        <v>106</v>
      </c>
      <c r="C330" s="116" t="s">
        <v>130</v>
      </c>
      <c r="D330" s="117"/>
      <c r="E330" s="10">
        <f>SUM(E223+E227)</f>
        <v>3410000</v>
      </c>
      <c r="F330" s="3">
        <f>SUM(F223+F227)</f>
        <v>3080000</v>
      </c>
    </row>
    <row r="331" spans="1:8" ht="15" customHeight="1" x14ac:dyDescent="0.25">
      <c r="B331" s="4" t="s">
        <v>129</v>
      </c>
      <c r="C331" s="116" t="s">
        <v>117</v>
      </c>
      <c r="D331" s="117"/>
      <c r="E331" s="10">
        <f>SUM(E109)</f>
        <v>0</v>
      </c>
      <c r="F331" s="3">
        <f>SUM(F109)</f>
        <v>150000</v>
      </c>
    </row>
    <row r="332" spans="1:8" ht="15" customHeight="1" x14ac:dyDescent="0.25">
      <c r="B332" s="24"/>
      <c r="C332" s="118" t="s">
        <v>11</v>
      </c>
      <c r="D332" s="119"/>
      <c r="E332" s="23">
        <f>SUM(E316:E331)</f>
        <v>54381000</v>
      </c>
      <c r="F332" s="97">
        <f>SUM(F316:F331)</f>
        <v>41316300</v>
      </c>
    </row>
    <row r="333" spans="1:8" x14ac:dyDescent="0.25">
      <c r="B333" s="11"/>
      <c r="C333" s="11"/>
      <c r="D333" s="11"/>
      <c r="E333" s="30"/>
    </row>
    <row r="334" spans="1:8" s="21" customFormat="1" ht="34.9" customHeight="1" x14ac:dyDescent="0.2">
      <c r="A334" s="129" t="s">
        <v>153</v>
      </c>
      <c r="B334" s="129"/>
      <c r="C334" s="129"/>
      <c r="D334" s="129"/>
      <c r="E334" s="129"/>
      <c r="F334" s="129"/>
    </row>
    <row r="335" spans="1:8" s="21" customFormat="1" ht="14.25" x14ac:dyDescent="0.2">
      <c r="A335" s="137"/>
      <c r="B335" s="137"/>
      <c r="C335" s="137"/>
      <c r="D335" s="137"/>
    </row>
    <row r="336" spans="1:8" s="21" customFormat="1" ht="45.75" customHeight="1" x14ac:dyDescent="0.2">
      <c r="A336" s="129" t="s">
        <v>152</v>
      </c>
      <c r="B336" s="129"/>
      <c r="C336" s="129"/>
      <c r="D336" s="129"/>
      <c r="E336" s="129"/>
      <c r="F336" s="129"/>
    </row>
    <row r="337" spans="2:6" s="21" customFormat="1" ht="10.9" customHeight="1" x14ac:dyDescent="0.2">
      <c r="B337" s="137"/>
      <c r="C337" s="137"/>
      <c r="D337" s="137"/>
      <c r="E337" s="137"/>
      <c r="F337" s="137"/>
    </row>
    <row r="338" spans="2:6" s="21" customFormat="1" ht="14.25" customHeight="1" x14ac:dyDescent="0.2">
      <c r="B338" s="171" t="s">
        <v>36</v>
      </c>
      <c r="C338" s="171"/>
      <c r="D338" s="171"/>
      <c r="E338" s="171"/>
      <c r="F338" s="171"/>
    </row>
    <row r="339" spans="2:6" s="21" customFormat="1" ht="14.25" customHeight="1" x14ac:dyDescent="0.2">
      <c r="B339" s="171" t="s">
        <v>37</v>
      </c>
      <c r="C339" s="171"/>
      <c r="D339" s="171"/>
      <c r="E339" s="171"/>
      <c r="F339" s="171"/>
    </row>
    <row r="340" spans="2:6" s="21" customFormat="1" ht="14.25" customHeight="1" x14ac:dyDescent="0.2">
      <c r="B340" s="171" t="s">
        <v>38</v>
      </c>
      <c r="C340" s="171"/>
      <c r="D340" s="171"/>
      <c r="E340" s="171"/>
      <c r="F340" s="171"/>
    </row>
    <row r="341" spans="2:6" s="21" customFormat="1" ht="14.25" customHeight="1" x14ac:dyDescent="0.2">
      <c r="B341" s="171" t="s">
        <v>39</v>
      </c>
      <c r="C341" s="171"/>
      <c r="D341" s="171"/>
      <c r="E341" s="171"/>
      <c r="F341" s="171"/>
    </row>
    <row r="342" spans="2:6" s="21" customFormat="1" ht="14.25" x14ac:dyDescent="0.2">
      <c r="B342" s="25"/>
      <c r="C342" s="42"/>
      <c r="D342" s="25"/>
      <c r="E342" s="39"/>
      <c r="F342" s="100"/>
    </row>
    <row r="343" spans="2:6" s="21" customFormat="1" ht="14.25" customHeight="1" x14ac:dyDescent="0.2">
      <c r="B343" s="137" t="s">
        <v>110</v>
      </c>
      <c r="C343" s="137"/>
      <c r="D343" s="137"/>
      <c r="E343" s="137"/>
      <c r="F343" s="137"/>
    </row>
    <row r="344" spans="2:6" s="21" customFormat="1" ht="14.25" customHeight="1" x14ac:dyDescent="0.2">
      <c r="B344" s="137" t="s">
        <v>111</v>
      </c>
      <c r="C344" s="137"/>
      <c r="D344" s="137"/>
      <c r="E344" s="137"/>
      <c r="F344" s="137"/>
    </row>
    <row r="345" spans="2:6" s="21" customFormat="1" ht="14.25" customHeight="1" x14ac:dyDescent="0.2">
      <c r="B345" s="137" t="s">
        <v>107</v>
      </c>
      <c r="C345" s="137"/>
      <c r="D345" s="137"/>
      <c r="E345" s="137"/>
      <c r="F345" s="137"/>
    </row>
    <row r="346" spans="2:6" s="21" customFormat="1" ht="14.25" x14ac:dyDescent="0.2">
      <c r="B346" s="170" t="s">
        <v>154</v>
      </c>
      <c r="C346" s="170"/>
      <c r="D346" s="170"/>
      <c r="E346" s="170"/>
      <c r="F346" s="170"/>
    </row>
    <row r="347" spans="2:6" s="21" customFormat="1" ht="14.25" x14ac:dyDescent="0.2">
      <c r="B347" s="170" t="s">
        <v>35</v>
      </c>
      <c r="C347" s="170"/>
      <c r="D347" s="170"/>
      <c r="E347" s="170"/>
      <c r="F347" s="170"/>
    </row>
    <row r="348" spans="2:6" x14ac:dyDescent="0.25">
      <c r="E348" s="29"/>
      <c r="F348" s="87"/>
    </row>
    <row r="349" spans="2:6" x14ac:dyDescent="0.25">
      <c r="E349" s="29"/>
      <c r="F349" s="87"/>
    </row>
    <row r="350" spans="2:6" x14ac:dyDescent="0.25">
      <c r="E350" s="29"/>
      <c r="F350" s="87"/>
    </row>
    <row r="351" spans="2:6" x14ac:dyDescent="0.25">
      <c r="E351" s="29"/>
      <c r="F351" s="87"/>
    </row>
    <row r="352" spans="2:6" x14ac:dyDescent="0.25">
      <c r="E352" s="29"/>
      <c r="F352" s="87"/>
    </row>
    <row r="353" spans="5:6" x14ac:dyDescent="0.25">
      <c r="E353" s="29"/>
      <c r="F353" s="87"/>
    </row>
    <row r="354" spans="5:6" x14ac:dyDescent="0.25">
      <c r="E354" s="29"/>
      <c r="F354" s="87"/>
    </row>
    <row r="355" spans="5:6" x14ac:dyDescent="0.25">
      <c r="E355" s="29"/>
      <c r="F355" s="87"/>
    </row>
    <row r="356" spans="5:6" x14ac:dyDescent="0.25">
      <c r="E356" s="29"/>
      <c r="F356" s="87"/>
    </row>
    <row r="357" spans="5:6" x14ac:dyDescent="0.25">
      <c r="E357" s="29"/>
      <c r="F357" s="87"/>
    </row>
    <row r="358" spans="5:6" x14ac:dyDescent="0.25">
      <c r="E358" s="29"/>
      <c r="F358" s="87"/>
    </row>
    <row r="359" spans="5:6" x14ac:dyDescent="0.25">
      <c r="E359" s="29"/>
      <c r="F359" s="87"/>
    </row>
    <row r="360" spans="5:6" x14ac:dyDescent="0.25">
      <c r="E360" s="29"/>
      <c r="F360" s="87"/>
    </row>
    <row r="361" spans="5:6" x14ac:dyDescent="0.25">
      <c r="E361" s="29"/>
      <c r="F361" s="87"/>
    </row>
    <row r="362" spans="5:6" x14ac:dyDescent="0.25">
      <c r="E362" s="29"/>
      <c r="F362" s="87"/>
    </row>
    <row r="363" spans="5:6" x14ac:dyDescent="0.25">
      <c r="E363" s="29"/>
      <c r="F363" s="87"/>
    </row>
    <row r="364" spans="5:6" x14ac:dyDescent="0.25">
      <c r="E364" s="29"/>
      <c r="F364" s="87"/>
    </row>
    <row r="365" spans="5:6" x14ac:dyDescent="0.25">
      <c r="E365" s="29"/>
      <c r="F365" s="87"/>
    </row>
    <row r="366" spans="5:6" x14ac:dyDescent="0.25">
      <c r="E366" s="29"/>
      <c r="F366" s="87"/>
    </row>
    <row r="367" spans="5:6" x14ac:dyDescent="0.25">
      <c r="E367" s="29"/>
      <c r="F367" s="87"/>
    </row>
    <row r="368" spans="5:6" x14ac:dyDescent="0.25">
      <c r="E368" s="29"/>
      <c r="F368" s="87"/>
    </row>
    <row r="369" spans="5:6" x14ac:dyDescent="0.25">
      <c r="E369" s="29"/>
      <c r="F369" s="87"/>
    </row>
    <row r="370" spans="5:6" x14ac:dyDescent="0.25">
      <c r="E370" s="29"/>
      <c r="F370" s="87"/>
    </row>
    <row r="371" spans="5:6" x14ac:dyDescent="0.25">
      <c r="E371" s="29"/>
      <c r="F371" s="87"/>
    </row>
    <row r="372" spans="5:6" x14ac:dyDescent="0.25">
      <c r="E372" s="29"/>
      <c r="F372" s="87"/>
    </row>
    <row r="373" spans="5:6" x14ac:dyDescent="0.25">
      <c r="E373" s="29"/>
      <c r="F373" s="87"/>
    </row>
    <row r="374" spans="5:6" x14ac:dyDescent="0.25">
      <c r="E374" s="29"/>
      <c r="F374" s="87"/>
    </row>
    <row r="375" spans="5:6" x14ac:dyDescent="0.25">
      <c r="E375" s="29"/>
      <c r="F375" s="87"/>
    </row>
    <row r="376" spans="5:6" x14ac:dyDescent="0.25">
      <c r="E376" s="29"/>
      <c r="F376" s="87"/>
    </row>
    <row r="377" spans="5:6" x14ac:dyDescent="0.25">
      <c r="E377" s="29"/>
      <c r="F377" s="87"/>
    </row>
    <row r="378" spans="5:6" x14ac:dyDescent="0.25">
      <c r="E378" s="29"/>
      <c r="F378" s="87"/>
    </row>
    <row r="379" spans="5:6" x14ac:dyDescent="0.25">
      <c r="E379" s="29"/>
      <c r="F379" s="87"/>
    </row>
    <row r="380" spans="5:6" x14ac:dyDescent="0.25">
      <c r="E380" s="29"/>
      <c r="F380" s="87"/>
    </row>
    <row r="381" spans="5:6" x14ac:dyDescent="0.25">
      <c r="E381" s="29"/>
      <c r="F381" s="87"/>
    </row>
    <row r="382" spans="5:6" x14ac:dyDescent="0.25">
      <c r="E382" s="29"/>
      <c r="F382" s="87"/>
    </row>
    <row r="383" spans="5:6" x14ac:dyDescent="0.25">
      <c r="E383" s="29"/>
      <c r="F383" s="87"/>
    </row>
    <row r="384" spans="5:6" x14ac:dyDescent="0.25">
      <c r="E384" s="29"/>
      <c r="F384" s="87"/>
    </row>
  </sheetData>
  <mergeCells count="191">
    <mergeCell ref="C56:D56"/>
    <mergeCell ref="C65:D65"/>
    <mergeCell ref="C87:D87"/>
    <mergeCell ref="C139:D139"/>
    <mergeCell ref="C151:D151"/>
    <mergeCell ref="C164:D164"/>
    <mergeCell ref="C188:D188"/>
    <mergeCell ref="C200:D200"/>
    <mergeCell ref="A335:D335"/>
    <mergeCell ref="A334:F334"/>
    <mergeCell ref="B307:D307"/>
    <mergeCell ref="B310:F310"/>
    <mergeCell ref="B287:F287"/>
    <mergeCell ref="B295:D295"/>
    <mergeCell ref="B298:D298"/>
    <mergeCell ref="B299:D299"/>
    <mergeCell ref="B300:D300"/>
    <mergeCell ref="B297:D297"/>
    <mergeCell ref="B302:D302"/>
    <mergeCell ref="B263:D263"/>
    <mergeCell ref="B201:F201"/>
    <mergeCell ref="B226:B227"/>
    <mergeCell ref="C226:C227"/>
    <mergeCell ref="B230:B231"/>
    <mergeCell ref="A336:F336"/>
    <mergeCell ref="B313:F313"/>
    <mergeCell ref="B293:D293"/>
    <mergeCell ref="C46:C48"/>
    <mergeCell ref="C43:D43"/>
    <mergeCell ref="B46:B48"/>
    <mergeCell ref="B49:F49"/>
    <mergeCell ref="B50:D50"/>
    <mergeCell ref="B121:B122"/>
    <mergeCell ref="B101:B102"/>
    <mergeCell ref="B108:B110"/>
    <mergeCell ref="B66:F66"/>
    <mergeCell ref="C129:C131"/>
    <mergeCell ref="B129:B131"/>
    <mergeCell ref="C134:C136"/>
    <mergeCell ref="B296:D296"/>
    <mergeCell ref="B154:B156"/>
    <mergeCell ref="C154:C156"/>
    <mergeCell ref="B158:D158"/>
    <mergeCell ref="B181:D181"/>
    <mergeCell ref="B180:F180"/>
    <mergeCell ref="B169:F169"/>
    <mergeCell ref="B173:F173"/>
    <mergeCell ref="B301:D301"/>
    <mergeCell ref="B346:F346"/>
    <mergeCell ref="B347:F347"/>
    <mergeCell ref="B340:F340"/>
    <mergeCell ref="B341:F341"/>
    <mergeCell ref="B343:F343"/>
    <mergeCell ref="B344:F344"/>
    <mergeCell ref="B345:F345"/>
    <mergeCell ref="B337:F337"/>
    <mergeCell ref="B338:F338"/>
    <mergeCell ref="B339:F339"/>
    <mergeCell ref="C230:C231"/>
    <mergeCell ref="B215:B216"/>
    <mergeCell ref="C215:C216"/>
    <mergeCell ref="B222:B223"/>
    <mergeCell ref="C222:C223"/>
    <mergeCell ref="B203:B204"/>
    <mergeCell ref="C203:C204"/>
    <mergeCell ref="B207:B209"/>
    <mergeCell ref="C207:C209"/>
    <mergeCell ref="B241:B243"/>
    <mergeCell ref="B257:B258"/>
    <mergeCell ref="C257:C258"/>
    <mergeCell ref="C250:C251"/>
    <mergeCell ref="B246:B247"/>
    <mergeCell ref="B250:B251"/>
    <mergeCell ref="B234:B235"/>
    <mergeCell ref="C234:C235"/>
    <mergeCell ref="C246:C247"/>
    <mergeCell ref="B157:F157"/>
    <mergeCell ref="C162:F162"/>
    <mergeCell ref="B289:F289"/>
    <mergeCell ref="B291:D291"/>
    <mergeCell ref="B195:F195"/>
    <mergeCell ref="B196:D196"/>
    <mergeCell ref="C72:C73"/>
    <mergeCell ref="C79:C80"/>
    <mergeCell ref="B74:F74"/>
    <mergeCell ref="B77:F77"/>
    <mergeCell ref="C125:C126"/>
    <mergeCell ref="B127:F127"/>
    <mergeCell ref="C108:C110"/>
    <mergeCell ref="B111:F111"/>
    <mergeCell ref="B114:F114"/>
    <mergeCell ref="B99:F99"/>
    <mergeCell ref="C101:C102"/>
    <mergeCell ref="B103:F103"/>
    <mergeCell ref="B106:F106"/>
    <mergeCell ref="B72:B73"/>
    <mergeCell ref="B79:B80"/>
    <mergeCell ref="B88:F88"/>
    <mergeCell ref="B189:F189"/>
    <mergeCell ref="C241:C243"/>
    <mergeCell ref="C41:F41"/>
    <mergeCell ref="C45:D45"/>
    <mergeCell ref="C54:F54"/>
    <mergeCell ref="A35:D35"/>
    <mergeCell ref="A18:F18"/>
    <mergeCell ref="C191:C194"/>
    <mergeCell ref="B191:B194"/>
    <mergeCell ref="C116:C118"/>
    <mergeCell ref="B116:B118"/>
    <mergeCell ref="B125:B126"/>
    <mergeCell ref="B119:F119"/>
    <mergeCell ref="C121:C122"/>
    <mergeCell ref="B123:F123"/>
    <mergeCell ref="B178:B179"/>
    <mergeCell ref="C178:C179"/>
    <mergeCell ref="B165:F165"/>
    <mergeCell ref="B167:B168"/>
    <mergeCell ref="C167:C168"/>
    <mergeCell ref="B171:B172"/>
    <mergeCell ref="C171:C172"/>
    <mergeCell ref="B143:F143"/>
    <mergeCell ref="B137:D137"/>
    <mergeCell ref="B146:F146"/>
    <mergeCell ref="B147:D147"/>
    <mergeCell ref="B140:F140"/>
    <mergeCell ref="C68:C69"/>
    <mergeCell ref="B68:B69"/>
    <mergeCell ref="B60:F60"/>
    <mergeCell ref="B61:D61"/>
    <mergeCell ref="B82:D82"/>
    <mergeCell ref="B90:B91"/>
    <mergeCell ref="B94:B95"/>
    <mergeCell ref="C90:C91"/>
    <mergeCell ref="B92:F92"/>
    <mergeCell ref="B70:F70"/>
    <mergeCell ref="B134:B136"/>
    <mergeCell ref="B81:F81"/>
    <mergeCell ref="A2:F2"/>
    <mergeCell ref="A9:F9"/>
    <mergeCell ref="A10:F10"/>
    <mergeCell ref="A11:F11"/>
    <mergeCell ref="A12:F12"/>
    <mergeCell ref="A13:F13"/>
    <mergeCell ref="A15:F15"/>
    <mergeCell ref="A16:F16"/>
    <mergeCell ref="A17:F17"/>
    <mergeCell ref="A7:D7"/>
    <mergeCell ref="A8:D8"/>
    <mergeCell ref="A4:F4"/>
    <mergeCell ref="A5:F5"/>
    <mergeCell ref="B292:D292"/>
    <mergeCell ref="B294:D294"/>
    <mergeCell ref="B303:D303"/>
    <mergeCell ref="B304:D304"/>
    <mergeCell ref="B305:D305"/>
    <mergeCell ref="B306:D306"/>
    <mergeCell ref="A19:F19"/>
    <mergeCell ref="A20:F20"/>
    <mergeCell ref="A23:F23"/>
    <mergeCell ref="A25:F25"/>
    <mergeCell ref="A34:F34"/>
    <mergeCell ref="A26:D26"/>
    <mergeCell ref="A27:D27"/>
    <mergeCell ref="A28:D28"/>
    <mergeCell ref="A29:D29"/>
    <mergeCell ref="A30:D30"/>
    <mergeCell ref="A31:D31"/>
    <mergeCell ref="A32:D32"/>
    <mergeCell ref="A33:D33"/>
    <mergeCell ref="A24:D24"/>
    <mergeCell ref="C94:C95"/>
    <mergeCell ref="B96:F96"/>
    <mergeCell ref="B132:F132"/>
    <mergeCell ref="B152:F152"/>
    <mergeCell ref="C325:D325"/>
    <mergeCell ref="C326:D326"/>
    <mergeCell ref="C327:D327"/>
    <mergeCell ref="C328:D328"/>
    <mergeCell ref="C329:D329"/>
    <mergeCell ref="C330:D330"/>
    <mergeCell ref="C331:D331"/>
    <mergeCell ref="C332:D332"/>
    <mergeCell ref="C316:D316"/>
    <mergeCell ref="C317:D317"/>
    <mergeCell ref="C318:D318"/>
    <mergeCell ref="C319:D319"/>
    <mergeCell ref="C320:D320"/>
    <mergeCell ref="C321:D321"/>
    <mergeCell ref="C322:D322"/>
    <mergeCell ref="C323:D323"/>
    <mergeCell ref="C324:D324"/>
  </mergeCells>
  <pageMargins left="0.70866141732283472" right="0.31496062992125984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Mato</dc:creator>
  <cp:lastModifiedBy>Marina Siprak</cp:lastModifiedBy>
  <cp:lastPrinted>2022-05-17T07:15:35Z</cp:lastPrinted>
  <dcterms:created xsi:type="dcterms:W3CDTF">2020-11-24T20:22:12Z</dcterms:created>
  <dcterms:modified xsi:type="dcterms:W3CDTF">2022-05-18T08:42:22Z</dcterms:modified>
</cp:coreProperties>
</file>